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ämäTyökirja" defaultThemeVersion="166925"/>
  <mc:AlternateContent xmlns:mc="http://schemas.openxmlformats.org/markup-compatibility/2006">
    <mc:Choice Requires="x15">
      <x15ac:absPath xmlns:x15ac="http://schemas.microsoft.com/office/spreadsheetml/2010/11/ac" url="C:\Users\03100704\Work Folders\Vuositilasto 2023\"/>
    </mc:Choice>
  </mc:AlternateContent>
  <xr:revisionPtr revIDLastSave="0" documentId="13_ncr:1_{BF59C8EA-D659-4CDE-9EC5-9A010B075D4F}" xr6:coauthVersionLast="47" xr6:coauthVersionMax="47" xr10:uidLastSave="{00000000-0000-0000-0000-000000000000}"/>
  <bookViews>
    <workbookView xWindow="768" yWindow="768" windowWidth="17280" windowHeight="8964" xr2:uid="{9E8F59D5-4B21-47F6-9087-DA6957D728FF}"/>
  </bookViews>
  <sheets>
    <sheet name="1 Taiken tuki 2019-2023" sheetId="14" r:id="rId1"/>
    <sheet name="2 Tuki 2019-2023 saajaryhmä " sheetId="16" r:id="rId2"/>
    <sheet name="3 Muu taiteen edistäminen" sheetId="39" r:id="rId3"/>
    <sheet name="4 Hakemukset 2019-2023" sheetId="22" r:id="rId4"/>
    <sheet name="5 Hakija ja saajat 2019-2023" sheetId="28" r:id="rId5"/>
    <sheet name="6 Hakijat ryhmittäin 2019-2023" sheetId="40" r:id="rId6"/>
    <sheet name="7 Taiken tukimuodot 2023" sheetId="41" r:id="rId7"/>
    <sheet name="8 Tukimuodoittain 2023, € ja %" sheetId="12" r:id="rId8"/>
    <sheet name="9 Hakijat tukimuototyypeittäin" sheetId="24" r:id="rId9"/>
    <sheet name="10 Hakijat tukimuodoittain" sheetId="2" r:id="rId10"/>
    <sheet name="11 Hakijat tukimuodot 2019-2023" sheetId="27" r:id="rId11"/>
    <sheet name="12 Kansainväliseen toimintaan" sheetId="44" r:id="rId12"/>
    <sheet name="13 Taiteenaloittain, € ja %" sheetId="10" r:id="rId13"/>
    <sheet name="14 Taiteenaloittain 2019-2023" sheetId="17" r:id="rId14"/>
    <sheet name="15 Hakijat taiteenaloittain" sheetId="30" r:id="rId15"/>
    <sheet name="16 Saajat taiteenaloittain, %" sheetId="31" r:id="rId16"/>
    <sheet name="17 Taiteilija-apurahan saajat" sheetId="32" r:id="rId17"/>
    <sheet name="18 Taiteilija-apurahat, €" sheetId="63" r:id="rId18"/>
    <sheet name="19 Tait.ala ja saajaryhmä, €" sheetId="15" r:id="rId19"/>
    <sheet name="20 Apurahat tait.al. 19-23" sheetId="66" r:id="rId20"/>
    <sheet name="21 Avustukset tait.al. 19-23" sheetId="67" r:id="rId21"/>
    <sheet name="22 Hakijat ja saajat taiteenalo" sheetId="64" r:id="rId22"/>
    <sheet name="23 Maakunnittain, €" sheetId="49" r:id="rId23"/>
    <sheet name="24 Maakunnittain, %" sheetId="34" r:id="rId24"/>
    <sheet name="25 Hakijat ja saajat maakunnitt" sheetId="47" r:id="rId25"/>
    <sheet name="26 Maakunnittain 2019-2023" sheetId="48" r:id="rId26"/>
    <sheet name="27 Pk-seudun osuus hakijoista %" sheetId="33" r:id="rId27"/>
    <sheet name="28 Pk-seudun osuus 2019-2023" sheetId="50" r:id="rId28"/>
    <sheet name="29 Henkilöhakijoiden kieli, %" sheetId="55" r:id="rId29"/>
    <sheet name="30 Ruotsinkielisten osuus, %" sheetId="51" r:id="rId30"/>
    <sheet name="31 Vieraskielisten osuus, %" sheetId="54" r:id="rId31"/>
    <sheet name="32 Alle 35v osuus taiteenaloit" sheetId="56" r:id="rId32"/>
    <sheet name="33 Alle 35v 2019-2023" sheetId="57" r:id="rId33"/>
    <sheet name="34 Yli 55v osuus taiteenaloitta" sheetId="58" r:id="rId34"/>
    <sheet name="35 Yli 55v 2019-2023" sheetId="59" r:id="rId35"/>
    <sheet name="36 Naisten osuus taiteenaloitta" sheetId="60" r:id="rId36"/>
    <sheet name="37 Naisten osuus 2019-2023" sheetId="61" r:id="rId37"/>
    <sheet name="38 Taiteilijaeläkkeet" sheetId="62" r:id="rId38"/>
  </sheets>
  <externalReferences>
    <externalReference r:id="rId39"/>
  </externalReferences>
  <definedNames>
    <definedName name="_xlnm._FilterDatabase" localSheetId="14" hidden="1">'15 Hakijat taiteenaloittain'!#REF!</definedName>
    <definedName name="_xlnm._FilterDatabase" localSheetId="15" hidden="1">'16 Saajat taiteenaloittain, %'!#REF!</definedName>
    <definedName name="_xlnm._FilterDatabase" localSheetId="16" hidden="1">'17 Taiteilija-apurahan saajat'!$B$4:$C$18</definedName>
    <definedName name="_xlnm._FilterDatabase" localSheetId="18" hidden="1">'19 Tait.ala ja saajaryhmä, €'!#REF!</definedName>
    <definedName name="_xlnm._FilterDatabase" localSheetId="19" hidden="1">'20 Apurahat tait.al. 19-23'!$B$5:$F$12</definedName>
    <definedName name="_xlnm._FilterDatabase" localSheetId="20" hidden="1">'21 Avustukset tait.al. 19-23'!$B$4:$F$11</definedName>
    <definedName name="_xlnm._FilterDatabase" localSheetId="21" hidden="1">'22 Hakijat ja saajat taiteenalo'!$B$48:$C$48</definedName>
    <definedName name="_xlnm._FilterDatabase" localSheetId="24" hidden="1">'25 Hakijat ja saajat maakunnitt'!$B$33:$H$53</definedName>
    <definedName name="_xlnm._FilterDatabase" localSheetId="25" hidden="1">'26 Maakunnittain 2019-2023'!#REF!</definedName>
    <definedName name="_xlnm._FilterDatabase" localSheetId="26">'27 Pk-seudun osuus hakijoista %'!#REF!</definedName>
    <definedName name="_xlnm._FilterDatabase" localSheetId="29">'30 Ruotsinkielisten osuus, %'!#REF!</definedName>
    <definedName name="_xlnm._FilterDatabase" localSheetId="30">'31 Vieraskielisten osuus, %'!#REF!</definedName>
    <definedName name="_xlnm._FilterDatabase" localSheetId="31">'32 Alle 35v osuus taiteenaloit'!#REF!</definedName>
    <definedName name="_xlnm._FilterDatabase" localSheetId="33">'34 Yli 55v osuus taiteenaloitta'!#REF!</definedName>
    <definedName name="_xlnm._FilterDatabase" localSheetId="35">'36 Naisten osuus taiteenaloitta'!$C$5:$E$5</definedName>
    <definedName name="_Toc84939365" localSheetId="37">'38 Taiteilijaeläkkeet'!$B$2</definedName>
    <definedName name="SuppeaLK">[1]!Luokittelu7[#All]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8" l="1"/>
  <c r="E7" i="28"/>
  <c r="E8" i="28"/>
  <c r="E9" i="28"/>
  <c r="E5" i="28"/>
  <c r="E28" i="44" l="1"/>
  <c r="F14" i="44"/>
  <c r="F15" i="44"/>
  <c r="F16" i="44"/>
  <c r="F17" i="44"/>
  <c r="F18" i="44"/>
  <c r="F19" i="44"/>
  <c r="F20" i="44"/>
  <c r="F21" i="44"/>
  <c r="F22" i="44"/>
  <c r="F23" i="44"/>
  <c r="F24" i="44"/>
  <c r="F25" i="44"/>
  <c r="F26" i="44"/>
  <c r="F27" i="44"/>
  <c r="F13" i="44"/>
  <c r="C7" i="44"/>
  <c r="D28" i="44"/>
  <c r="C28" i="44"/>
  <c r="E5" i="55"/>
  <c r="D5" i="55"/>
  <c r="C5" i="55"/>
  <c r="E4" i="55"/>
  <c r="D4" i="55"/>
  <c r="C4" i="55"/>
  <c r="F28" i="44" l="1"/>
  <c r="H6" i="47"/>
  <c r="H7" i="47"/>
  <c r="H8" i="47"/>
  <c r="H9" i="47"/>
  <c r="H10" i="47"/>
  <c r="H11" i="47"/>
  <c r="H12" i="47"/>
  <c r="H13" i="47"/>
  <c r="H14" i="47"/>
  <c r="H15" i="47"/>
  <c r="H16" i="47"/>
  <c r="H17" i="47"/>
  <c r="H18" i="47"/>
  <c r="H19" i="47"/>
  <c r="H20" i="47"/>
  <c r="H21" i="47"/>
  <c r="H22" i="47"/>
  <c r="H23" i="47"/>
  <c r="H24" i="47"/>
  <c r="H5" i="47"/>
  <c r="H35" i="47"/>
  <c r="H36" i="47"/>
  <c r="H37" i="47"/>
  <c r="H38" i="47"/>
  <c r="H39" i="47"/>
  <c r="H40" i="47"/>
  <c r="H41" i="47"/>
  <c r="H42" i="47"/>
  <c r="H43" i="47"/>
  <c r="H44" i="47"/>
  <c r="H45" i="47"/>
  <c r="H46" i="47"/>
  <c r="H47" i="47"/>
  <c r="H48" i="47"/>
  <c r="H49" i="47"/>
  <c r="H50" i="47"/>
  <c r="H51" i="47"/>
  <c r="H52" i="47"/>
  <c r="H53" i="47"/>
  <c r="H34" i="47"/>
  <c r="H25" i="48" l="1"/>
  <c r="F8" i="24" l="1"/>
  <c r="D8" i="24"/>
  <c r="E20" i="15" l="1"/>
  <c r="D20" i="15"/>
  <c r="C20" i="15"/>
  <c r="F19" i="2" l="1"/>
  <c r="D19" i="2"/>
  <c r="C19" i="2" l="1"/>
  <c r="E19" i="2"/>
</calcChain>
</file>

<file path=xl/sharedStrings.xml><?xml version="1.0" encoding="utf-8"?>
<sst xmlns="http://schemas.openxmlformats.org/spreadsheetml/2006/main" count="677" uniqueCount="242">
  <si>
    <t>Taiteenalojen toiminta-avustukset</t>
  </si>
  <si>
    <t>Residenssiavustukset</t>
  </si>
  <si>
    <t>Lastenkulttuurin erityisavustukset</t>
  </si>
  <si>
    <t>Avustukset kulttuurisen moninaisuuden edistämiseen ja rasismin vastaiseen toimintaan</t>
  </si>
  <si>
    <t>Avustukset osallisuuden ja kulttuurihyvinvoinnin edistämiseen</t>
  </si>
  <si>
    <t>Erityisavustukset harvaan asutun maaseudun kulttuuritoimintaan</t>
  </si>
  <si>
    <t>Festivaaliavustukset</t>
  </si>
  <si>
    <t>Taiteenalojen erityisavustukset</t>
  </si>
  <si>
    <t>Yhteisöavustukset</t>
  </si>
  <si>
    <t>Alueelliset kohdeapurahat</t>
  </si>
  <si>
    <t>Taiteenalojen kohdeapurahat</t>
  </si>
  <si>
    <t>Kohdeapurahat</t>
  </si>
  <si>
    <t>Alueelliset työskentelyapurahat</t>
  </si>
  <si>
    <t>Taiteilija-apurahat</t>
  </si>
  <si>
    <t>Työskentelyapurahat</t>
  </si>
  <si>
    <t>Yhteensä</t>
  </si>
  <si>
    <t>Saajia</t>
  </si>
  <si>
    <t xml:space="preserve">Myöntöjä </t>
  </si>
  <si>
    <t>Hakijoita</t>
  </si>
  <si>
    <t>Hakemuksia</t>
  </si>
  <si>
    <t>Tukimuoto</t>
  </si>
  <si>
    <t>Taiteilija-apurahat 2023</t>
  </si>
  <si>
    <t>Arkkitehtuuri</t>
  </si>
  <si>
    <t>Elokuvataide</t>
  </si>
  <si>
    <t>Kirjallisuus</t>
  </si>
  <si>
    <t>Kuvataide</t>
  </si>
  <si>
    <t>Mediataide</t>
  </si>
  <si>
    <t>Monitaide</t>
  </si>
  <si>
    <t>Muotoilu</t>
  </si>
  <si>
    <t>Sarjakuva- ja kuvitustaide</t>
  </si>
  <si>
    <t>Sirkustaide</t>
  </si>
  <si>
    <t>Taidejournalismi</t>
  </si>
  <si>
    <t>Tanssitaide</t>
  </si>
  <si>
    <t>Teatteritaide</t>
  </si>
  <si>
    <t>Valokuvataide</t>
  </si>
  <si>
    <t>Taiteenala</t>
  </si>
  <si>
    <t>Kulttuuri</t>
  </si>
  <si>
    <t>Musiikki</t>
  </si>
  <si>
    <t>Kaikki yhteensä</t>
  </si>
  <si>
    <t>Yksityishenkilöille ja työryhmille, €</t>
  </si>
  <si>
    <t>Yhteisöille, €</t>
  </si>
  <si>
    <t>Yhteensä, €</t>
  </si>
  <si>
    <t>Taiken tuki 2023, €</t>
  </si>
  <si>
    <t>Osuus, %</t>
  </si>
  <si>
    <t>Valtionpalkinto</t>
  </si>
  <si>
    <t>Alueellinen palkinto</t>
  </si>
  <si>
    <t>Valtakunnalliset tukimuodot</t>
  </si>
  <si>
    <t>Alueelliset tukimuodot</t>
  </si>
  <si>
    <t xml:space="preserve">Yhteensä, % </t>
  </si>
  <si>
    <t>Yhteensä €</t>
  </si>
  <si>
    <t>Yksityishenkilöille ja työryhmille</t>
  </si>
  <si>
    <t>Yhteisöille</t>
  </si>
  <si>
    <t>Apurahat yksityisille</t>
  </si>
  <si>
    <t>Avustukset yhteisöille</t>
  </si>
  <si>
    <t>Sarjakuva ja kuvitustaide</t>
  </si>
  <si>
    <t>2019</t>
  </si>
  <si>
    <t>2020</t>
  </si>
  <si>
    <t>2021</t>
  </si>
  <si>
    <t>2022</t>
  </si>
  <si>
    <t>2023</t>
  </si>
  <si>
    <t>Yksityishenkilöt</t>
  </si>
  <si>
    <t>Yhteisöt</t>
  </si>
  <si>
    <t>Hakemukset</t>
  </si>
  <si>
    <t>Myönnöt</t>
  </si>
  <si>
    <t>Hakijat</t>
  </si>
  <si>
    <t>Saajat</t>
  </si>
  <si>
    <t>Kohdeapuraha</t>
  </si>
  <si>
    <t>Työskentelyapuraha</t>
  </si>
  <si>
    <t>Saajien osuus</t>
  </si>
  <si>
    <t>Taiken apurahojen ja avustusten hakijat ja saajat taiteenaloittain vuonna 2023</t>
  </si>
  <si>
    <t>Hakemusluokka</t>
  </si>
  <si>
    <t>Taiteen edistämiskeskuksen apurahojen ja avustusten saajien osuus hakijoista taiteenaloittain vuonna 2023</t>
  </si>
  <si>
    <t xml:space="preserve">Saajien osuus hakijoista, % </t>
  </si>
  <si>
    <t>Saajien osuus hakijoista, %</t>
  </si>
  <si>
    <t>Valtion taiteilija-apurahan saajien osuus hakijoista taiteenaloittain vuonna 2023</t>
  </si>
  <si>
    <t>Kaikki alat</t>
  </si>
  <si>
    <t>Pääkaupunkiseudulla* asuvien osuus Taiken apurahojen ja avustusten hakijoista ja saajista vuonna 2023</t>
  </si>
  <si>
    <t>Pk-seudun osuus hakijoista, %</t>
  </si>
  <si>
    <t>Pk-seudun osuus saajista, %</t>
  </si>
  <si>
    <t>Taiken apurahojen ja avustusten hakijoiden, saajien ja myöntösummien jakautuminen maakunnittain vuonna 2023</t>
  </si>
  <si>
    <t>Ahvenanmaa</t>
  </si>
  <si>
    <t>Maakunta</t>
  </si>
  <si>
    <t>Hakijoiden osuus %</t>
  </si>
  <si>
    <t>Saajien osuus %</t>
  </si>
  <si>
    <t>Myöntösumman* osuus %</t>
  </si>
  <si>
    <t>Etelä-Karjala</t>
  </si>
  <si>
    <t>Etelä-Pohjanmaa</t>
  </si>
  <si>
    <t>Muu Uusimaa</t>
  </si>
  <si>
    <t>Pirkanmaa</t>
  </si>
  <si>
    <t>Etelä-Savo</t>
  </si>
  <si>
    <t>Varsinais-Suomi</t>
  </si>
  <si>
    <t>Kainuu</t>
  </si>
  <si>
    <t>Kanta-Häme</t>
  </si>
  <si>
    <t>Pohjois-Pohjanmaa</t>
  </si>
  <si>
    <t>Keski-Pohjanmaa</t>
  </si>
  <si>
    <t>Keski-Suomi</t>
  </si>
  <si>
    <t>Lappi</t>
  </si>
  <si>
    <t>Kymenlaakso</t>
  </si>
  <si>
    <t>Pohjois-Savo</t>
  </si>
  <si>
    <t>Ulkomaat</t>
  </si>
  <si>
    <t>Pohjois-Karjala</t>
  </si>
  <si>
    <t>Pohjanmaa</t>
  </si>
  <si>
    <t>Päijät-Häme</t>
  </si>
  <si>
    <t>Satakunta</t>
  </si>
  <si>
    <t>41,9 M€*</t>
  </si>
  <si>
    <t>*Summan ulkopuolelle jäävät aikaisemmin myönnetyt monivuotiset taiteilija-apurahat (n. 7,4 M€) sekä palkinnot (0,5 M€)</t>
  </si>
  <si>
    <t>Muu taiteen edistäminen</t>
  </si>
  <si>
    <t>Taiteen edistämiskeskuksen hakijat* maakunnittain vuosina 2017–2023</t>
  </si>
  <si>
    <t>Keskimääräinen osuus, %</t>
  </si>
  <si>
    <t>Uusimaa</t>
  </si>
  <si>
    <t xml:space="preserve">Etelä-Savo </t>
  </si>
  <si>
    <t>Ulkomaat**</t>
  </si>
  <si>
    <t xml:space="preserve">Yhteensä </t>
  </si>
  <si>
    <t>Taiteen edistämiskeskuksen saajat* maakunnittain vuosina 2017–2023</t>
  </si>
  <si>
    <t xml:space="preserve">Varsinais-Suomi </t>
  </si>
  <si>
    <t xml:space="preserve">Pohjois-Pohjanmaa </t>
  </si>
  <si>
    <t/>
  </si>
  <si>
    <t>Pääkaupunkiseudulla asuvien osuus Taiken apurahojen ja avustusten hakijoista ja saajista 2017–2023</t>
  </si>
  <si>
    <t>Taiken hakemusten ja myöntöjen määrä* 2019–2023</t>
  </si>
  <si>
    <t>Ruotsinkielisten osuus Taiken apurahojen hakijoista ja saajista taiteenaloittain vuonna 2023 (yksityishenkilöt)*</t>
  </si>
  <si>
    <t>Ruotsinkielisten osuus hakijoista, %</t>
  </si>
  <si>
    <t>Ruotsinkielisten osuus saajista, %</t>
  </si>
  <si>
    <t>Kaikki hakijat**</t>
  </si>
  <si>
    <t>*Yksityishenkilöt, ilman työryhmien yhteyshenkilöitä. Tässä on huomioitu vain vuodelle 2023 apurahaa hakeneet, eli palkinnon tai aiempina vuosina päätetyn apurahan saajat eivät ole mukana luvuissa.</t>
  </si>
  <si>
    <t>Vieraskielisten* osuus Taiken apurahojen hakijoista ja saajista taiteenaloittain vuonna 2023 (yksityishenkilöt)**</t>
  </si>
  <si>
    <t>Vieraskielisten osuus hakijoista, %</t>
  </si>
  <si>
    <t>Vieraskielisten osuus saajista, %</t>
  </si>
  <si>
    <t>Kaikki alat***</t>
  </si>
  <si>
    <t>**Yksityishenkilöt, ilman työryhmien yhteyshenkilöitä. Tässä on huomioitu vain vuodelle 2023 apurahaa hakeneet, eli palkinnon tai aiempina vuosina päätetyn apurahan saajat eivät ole mukana luvuissa.</t>
  </si>
  <si>
    <t>Ruotsinkielisiä</t>
  </si>
  <si>
    <t xml:space="preserve">Saajat </t>
  </si>
  <si>
    <t>Myöntösumma</t>
  </si>
  <si>
    <t>Vieraskielisiä</t>
  </si>
  <si>
    <t>Suomenkielisiä</t>
  </si>
  <si>
    <t>Alle 35-vuotiaiden osuus Taiken apurahan hakijoista ja saajista vuonna 2023 (yksityishenkilöt)*</t>
  </si>
  <si>
    <t>Alle 35-vuotiaiden osuus hakijoista, %</t>
  </si>
  <si>
    <t>Alle 35-vuotiaiden osuus saajista, %</t>
  </si>
  <si>
    <t>Kaikki hakijat</t>
  </si>
  <si>
    <t>* Yksityishenkilöt, ilman työryhmien yhteyshenkilöitä.</t>
  </si>
  <si>
    <t>Alle 35-v. % hakijoista</t>
  </si>
  <si>
    <t>Alle 35-v. % saajista</t>
  </si>
  <si>
    <t>Yli 55-vuotiaiden osuus Taiken apurahan hakijoista ja saajista vuonna 2023 (yksityishenkilöt)*</t>
  </si>
  <si>
    <t>Yli 55-vuotiaiden osuus hakijoista, %</t>
  </si>
  <si>
    <t>Yli 55-vuotiaiden osuus saajista, %</t>
  </si>
  <si>
    <t>Yli 55-v. % hakijoista</t>
  </si>
  <si>
    <t>Yli 55-v. % saajista</t>
  </si>
  <si>
    <t>Naisten osuus hakijoista, %</t>
  </si>
  <si>
    <t>Naisten osuus saajista, %</t>
  </si>
  <si>
    <t>Naisia % hakijoista</t>
  </si>
  <si>
    <t>Naisia % saajista</t>
  </si>
  <si>
    <t>* Yksityishenkilöt ilman työryhmien yhteyshenkilöitä.</t>
  </si>
  <si>
    <t>Naisten osuus hakijoista</t>
  </si>
  <si>
    <t>Matkoja sisältävät kohdeapurahat</t>
  </si>
  <si>
    <t>Erityisavustukset</t>
  </si>
  <si>
    <t>Aiemmilta vuosilta jatkuvat</t>
  </si>
  <si>
    <t>Vuonna 2023 alkaneet</t>
  </si>
  <si>
    <t>Erityisavustukset prosenttiperiaatteen mukaisiin taidehankkeisiin</t>
  </si>
  <si>
    <t>Pk-seutu</t>
  </si>
  <si>
    <t>Hakijoista pääkaupunkiseudulta, %</t>
  </si>
  <si>
    <t>Saajista pääkaupunkiseudulta, %</t>
  </si>
  <si>
    <t>ilman koronatukien hakemuksia</t>
  </si>
  <si>
    <t>*Luvut pyöristetty lähimpään kymmeneen</t>
  </si>
  <si>
    <t xml:space="preserve"> </t>
  </si>
  <si>
    <t>*Ei sisällä taiteilijaeläkehakemuksia ja -myöntöjä eikä koronatuen hakemuksia ja myöntöjä (2020–2022). Mukana hakemusten ja myöntöjen määrissä eivät myöskään ole aiemmilta vuosilta jatkuvat taiteilija-apurahat eivätkä palkinnot.</t>
  </si>
  <si>
    <t>Erityisavustukset kulttuurilehdille</t>
  </si>
  <si>
    <t>Erityisavustukset harvaan asutun maaseudun kulttuuritoimintaan*</t>
  </si>
  <si>
    <t>*Maa- ja metsätalousministeriöstä Taikelle osoitettu määräraha.</t>
  </si>
  <si>
    <t>2019**</t>
  </si>
  <si>
    <t>*Pyöristetty lähimpään kymmeneen</t>
  </si>
  <si>
    <t>2020**</t>
  </si>
  <si>
    <t>2022***</t>
  </si>
  <si>
    <t>2023****</t>
  </si>
  <si>
    <t>Taiteen edistämiskeskuksen myöntösummat* maakunnittain vuosina 2019–2023</t>
  </si>
  <si>
    <t>Ulkomaat****</t>
  </si>
  <si>
    <t>Yhteensä ilman päällekkäisyyksiä</t>
  </si>
  <si>
    <t>Kaikki ilman päällekkäisyyksiä</t>
  </si>
  <si>
    <t>Kuvataiteen näyttöapurahat</t>
  </si>
  <si>
    <t>Toiminta- ja erityisavustukset</t>
  </si>
  <si>
    <t>Kirjailijoiden ja kääntäjien kirjastoapurahat ja -avustukset</t>
  </si>
  <si>
    <t>Kirjailijoiden ja kääntäjien kirjastoapurahat ja -avustukset**</t>
  </si>
  <si>
    <t>Myöntöjä*</t>
  </si>
  <si>
    <t>Residenssiavustukset**</t>
  </si>
  <si>
    <t>**Haetaan osana taiteenalojen toiminta-avustusta.</t>
  </si>
  <si>
    <t>*Myöntöjä vuoden 2023 hakemuksista. Näiden lisäksi 289 aiempien vuosien päätöksistä jatkuvaa useampivuotista taiteilija-apurahaa tai taiteilijaprofessuuria ja 28 myönnettyä palkintoa.</t>
  </si>
  <si>
    <t>Taiken hakijoiden ja saajien määrä 2019–2023</t>
  </si>
  <si>
    <t>Taiken tuen hakijat ja saajat, yksityishenkilöt (ml. Työryhmät) ja yhteisöt 2019–2023</t>
  </si>
  <si>
    <t>Muun taiteen edistämisen rahoitus 2019–2023</t>
  </si>
  <si>
    <t>Taiken alueelliset ja valtakunnalliset tuet 2019–2023 (M€)</t>
  </si>
  <si>
    <t>Taiken valtionavustukset tukimuodoittain 2023</t>
  </si>
  <si>
    <t>Taiken tuki 2023 tukimuodoittain, € ja %</t>
  </si>
  <si>
    <t>Yhteisöjen avustukset</t>
  </si>
  <si>
    <t>Työskentelyapurahat: Kaikki työskentelyyn tarkoitetut apurahamuodot (taiteilija-apurahat, kirjailijoiden ja kääntäjien kirjastoapurahat, kuvataiteen näyttöapurahat, alueelliset työskentelyapurahat).</t>
  </si>
  <si>
    <t>Kohdeapurahat: Kaikki projekteihin tarkoitetut alueelliset ja valtakunnalliset tukimuodot.</t>
  </si>
  <si>
    <t>Yhteisöjen avustukset: Erityis- ja toiminta-avustukset.</t>
  </si>
  <si>
    <t>Erityisavustukset ulkomailla tapahtuviin hankkeisiin</t>
  </si>
  <si>
    <t xml:space="preserve">*Tässä esitetään ainoastaan matkoja sisältävät kohdeapurahat, ulkomailla tapahtuvien hankkeiden erityisavustukset sekä residenssiavustukset. Tiedot perustuvat hakemuksiin. Myös muilla Taiken tukimuodoilla on merkittäviä vaikutuksia kansainvälisen toiminnan rahoitukseen. </t>
  </si>
  <si>
    <t xml:space="preserve">Taiken tuki kansainväliseen toimintaan* taiteenaloittain vuonna 2023  </t>
  </si>
  <si>
    <t>Taiken tuki taiteenaloittain (sis. kulttuuri) vuonna 2023, €*</t>
  </si>
  <si>
    <t>Kulttuuri sisältää taiteenaloittain luokittelemattomat avustukset. Näitä ovat seuraavat Taiken temaattisista avustuksista: erityisavustukset harvaan asutun maaseudun kulttuuritoimintaan, avustukset osallisuuden ja kulttuurihyvinvoinnin edistämiseen, avustukset kulttuurisen moninaisuuden edistämiseen ja rasisminvastaiseen toimintaan, erityisavustukset kulttuurilehdille sekä erityisavustukset prosenttiperiaatteen mukaisiin taidehankkeisiin</t>
  </si>
  <si>
    <t>Taiken tuki taiteenaloittain vuosina 2019–2023,€</t>
  </si>
  <si>
    <t>**Vuoden 2019 kokonaissummassa lisäksi 124 540 € poistuneiden kategorioiden apurahoja (performanssi- ja esitystaide, valo- ja äänitaide sekä ympäristötaide)</t>
  </si>
  <si>
    <t>Kaikki hakijat (ilman päällekkäisyyksiä)</t>
  </si>
  <si>
    <t>Ml. työryhmien yhteyshenkilöt</t>
  </si>
  <si>
    <t>Valtion taiteilija-apurahat ja taiteilijaprofessuurit taiteenaloittain 2023, €</t>
  </si>
  <si>
    <t xml:space="preserve">Taiken tuki (M€) yksityishenkilöille ja työryhmille  sekä yhteisöille taiteenaloittain (sis. kulttuuri) vuonna 2023      </t>
  </si>
  <si>
    <t>**2019: Kirjallisuus ja kuvataide 2019 korjattu.</t>
  </si>
  <si>
    <t xml:space="preserve">***2022 vuositilastossa esitettyihin summiin lisätty palkinnot. </t>
  </si>
  <si>
    <t>*Pyöristetty lähimpään kymmeneen euroon.</t>
  </si>
  <si>
    <t>Yksityishenkilöille apurahoina ja palkintoina myönnetty tuki 2019–2023, €*</t>
  </si>
  <si>
    <t xml:space="preserve">*Muuta kuin suomea, ruotsia, saamea tai viittomakieltä äidinkielenään puhuvia. </t>
  </si>
  <si>
    <t>***Ilman päällekkäisyyksiä, jokainen hakija laskettu kertaalleen.</t>
  </si>
  <si>
    <t>Yli 55-vuotiaiden osuus (%) Taiken apurahan hakijoista ja saajista vuosina 2019–2022*</t>
  </si>
  <si>
    <t>Alle 35-vuotiaiden osuus (%) Taiken apurahan hakijoista ja saajista vuosina 2019–2023*</t>
  </si>
  <si>
    <t>Naisten osuus (%) Taiken apurahojen hakijoista ja saajista vuosina 2019–2023*</t>
  </si>
  <si>
    <t>Naisten osuus Taiken apurahojen hakijoista ja saajista vuonna 2023*</t>
  </si>
  <si>
    <t>Yksityishenkilöille ja työryhmille, €*</t>
  </si>
  <si>
    <t>**Kirjastoapurahat 2 817 000 € ja kirjastoavustukset 18 000 €.</t>
  </si>
  <si>
    <t>Taiken hakemukset, hakijat, myönnöt ja saajat tukimuodoittain vuonna 2023</t>
  </si>
  <si>
    <t>Taiken apurahojen ja avustusten hakijat tukimuodoittain 2019–2023</t>
  </si>
  <si>
    <t>Taiken apurahojen ja avustusten saajat tukimuodoittain 2019–2023</t>
  </si>
  <si>
    <t>Taiken tukimuodot kansainvälisen toiminnan edistämiseen vuonna 2023</t>
  </si>
  <si>
    <t>Yhteisöille avustuksina ja palkintoina myönnetty tuki 2019–2023, €</t>
  </si>
  <si>
    <t>2022*</t>
  </si>
  <si>
    <t xml:space="preserve">*2022 vuositilastossa esitettyihin summiin lisätty palkinnot. </t>
  </si>
  <si>
    <t>Taiken tukea hakeneet taiteenaloittain vuosina 2019–2023</t>
  </si>
  <si>
    <t>Taiken tukea saaneet taiteenaloittain vuosina 2019–2023</t>
  </si>
  <si>
    <t>Taiken tuki 2023 maakunnittain ja kohderyhmittäin</t>
  </si>
  <si>
    <t>**Ulkomailla asumisen tilastointia on muutettu vuonna 2023. Luvut eivät ole tältä osin vertailukelpoisia eri vuosien välillä. Vuo-den 2022 tilastointitavalla ulkomaisen osoitteen ilmoittaneita hakijoita on 132</t>
  </si>
  <si>
    <t>**Ulkomailla asumisen tilastointia on muutettu vuonna 2023. Luvut eivät ole tältä osin vertailukelpoisia eri vuosien välillä. . Vuo-den 2022 tilastointitavalla ulkomaisen osoitteen ilmoittaneita saajia on 28.</t>
  </si>
  <si>
    <t>*Ilman palkintoja ja aiemmilta vuosilta jatkuvia monivuotisia taiteilija-apurahoja.</t>
  </si>
  <si>
    <t>**2020: lukuja korjattu.</t>
  </si>
  <si>
    <t>***2022 palkinnot lisätty.</t>
  </si>
  <si>
    <t>****2023: maakunnan tilastointitapaa ulkomailla asuvien osalta muutettu vuonna 2023. Tässä esitetyt luvut eivät ole tältä osin vertailu-kelpoisia. Vuoden 2022 tilastointitavalla ulkomaille mennyt summa vuonna 2023 on 344 830 €.</t>
  </si>
  <si>
    <t>**Ilman päällekkäisyyksiä, jokainen hakija laskettu kertaalleen</t>
  </si>
  <si>
    <t>Vuoden 2023 tilastoinnissa yli 55-vuotiaiksi lasketaan vuonna 1967 ja sitä ennen syntyneet hakijat. He ovat olleet vuoden 2023 lopussa 56-vuotiaita tai vanhempia.</t>
  </si>
  <si>
    <t>Vuoden 2023 tilastoinnissa alle 35-vuotiaiksi lasketaan vuonna 1989 ja sen jälkeen syntyneet hakijat. He ovat olleet vuoden 2023 lopussa 34-vuotiaita tai nuorempia.</t>
  </si>
  <si>
    <t>Tieto hakijan sukupuolesta perustuu henkilötunnuksesta saatavaan hakijan juridiseen sukupuoleen.</t>
  </si>
  <si>
    <t xml:space="preserve">Taiken apurahat yksityisille ja avustukset yhteisöille vuosina 2019–2023, M€ </t>
  </si>
  <si>
    <t>Luvuissa ei ole mukana palkintoja eikä aiempien vuosien päätösten perusteella jatkuvia taiteilija-apurahoja tai -professuureja.</t>
  </si>
  <si>
    <t>Taiteilijaeläke 2019–2023</t>
  </si>
  <si>
    <t>Taiteilijaeläkkeen hakijoiden määrä sekä naisten osuus hakijoista taiteenaloittain 2023</t>
  </si>
  <si>
    <t>Tieto hakijan sukupuolesta perustuu henkilötunnuksesta saatavaan hakijan juridiseen sukupuoleen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</si>
</sst>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#,##0\ &quot;€&quot;;\-#,##0\ &quot;€&quot;"/>
    <numFmt numFmtId="43" formatCode="_-* #,##0.00_-;\-* #,##0.00_-;_-* &quot;-&quot;??_-;_-@_-"/>
    <numFmt numFmtId="164" formatCode="0.0\ %"/>
    <numFmt numFmtId="165" formatCode="#,##0\ &quot;€&quot;"/>
    <numFmt numFmtId="166" formatCode="0.0"/>
    <numFmt numFmtId="167" formatCode="_-* #,##0_-;\-* #,##0_-;_-* &quot;-&quot;??_-;_-@_-"/>
    <numFmt numFmtId="168" formatCode="0.000\ %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theme="9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sz val="11"/>
      <color rgb="FF32363A"/>
      <name val="Arial"/>
      <family val="2"/>
    </font>
    <font>
      <sz val="11"/>
      <color rgb="FF32363A"/>
      <name val="Calibri"/>
      <family val="2"/>
      <scheme val="minor"/>
    </font>
    <font>
      <b/>
      <sz val="11"/>
      <color rgb="FF32363A"/>
      <name val="Calibri"/>
      <family val="2"/>
      <scheme val="minor"/>
    </font>
    <font>
      <sz val="8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rgb="FFEDEDED"/>
      </top>
      <bottom style="medium">
        <color rgb="FFEEEEEF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0" fontId="2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27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5" xfId="0" applyFont="1" applyBorder="1" applyAlignment="1">
      <alignment horizontal="left" vertical="center"/>
    </xf>
    <xf numFmtId="0" fontId="0" fillId="0" borderId="0" xfId="0" applyFill="1"/>
    <xf numFmtId="0" fontId="1" fillId="0" borderId="0" xfId="0" applyFont="1"/>
    <xf numFmtId="0" fontId="0" fillId="0" borderId="0" xfId="0" applyAlignment="1">
      <alignment horizontal="left" vertical="top"/>
    </xf>
    <xf numFmtId="0" fontId="1" fillId="0" borderId="5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4" fillId="0" borderId="0" xfId="0" applyFont="1" applyAlignment="1">
      <alignment horizontal="center"/>
    </xf>
    <xf numFmtId="0" fontId="4" fillId="0" borderId="0" xfId="0" applyFont="1"/>
    <xf numFmtId="3" fontId="6" fillId="0" borderId="0" xfId="0" applyNumberFormat="1" applyFont="1" applyBorder="1" applyAlignment="1">
      <alignment horizontal="right" vertical="center"/>
    </xf>
    <xf numFmtId="9" fontId="0" fillId="0" borderId="0" xfId="2" applyFont="1"/>
    <xf numFmtId="0" fontId="0" fillId="0" borderId="0" xfId="0" applyAlignment="1">
      <alignment horizontal="right"/>
    </xf>
    <xf numFmtId="0" fontId="7" fillId="0" borderId="0" xfId="0" applyFont="1"/>
    <xf numFmtId="3" fontId="0" fillId="0" borderId="0" xfId="0" applyNumberFormat="1" applyFill="1"/>
    <xf numFmtId="166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3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165" fontId="6" fillId="0" borderId="0" xfId="0" applyNumberFormat="1" applyFont="1" applyAlignment="1">
      <alignment horizontal="center" vertical="center"/>
    </xf>
    <xf numFmtId="5" fontId="5" fillId="0" borderId="0" xfId="0" applyNumberFormat="1" applyFont="1" applyAlignment="1">
      <alignment horizontal="center" vertical="center"/>
    </xf>
    <xf numFmtId="3" fontId="4" fillId="0" borderId="0" xfId="0" applyNumberFormat="1" applyFont="1"/>
    <xf numFmtId="3" fontId="7" fillId="0" borderId="0" xfId="0" applyNumberFormat="1" applyFont="1" applyAlignment="1">
      <alignment horizontal="center"/>
    </xf>
    <xf numFmtId="37" fontId="0" fillId="0" borderId="0" xfId="0" applyNumberFormat="1"/>
    <xf numFmtId="0" fontId="4" fillId="0" borderId="0" xfId="0" applyFont="1" applyAlignment="1">
      <alignment horizontal="left"/>
    </xf>
    <xf numFmtId="49" fontId="4" fillId="0" borderId="0" xfId="0" applyNumberFormat="1" applyFont="1"/>
    <xf numFmtId="49" fontId="7" fillId="0" borderId="0" xfId="0" applyNumberFormat="1" applyFont="1"/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167" fontId="7" fillId="0" borderId="0" xfId="0" applyNumberFormat="1" applyFont="1"/>
    <xf numFmtId="0" fontId="9" fillId="0" borderId="0" xfId="0" applyFont="1"/>
    <xf numFmtId="164" fontId="0" fillId="0" borderId="0" xfId="2" applyNumberFormat="1" applyFont="1"/>
    <xf numFmtId="0" fontId="0" fillId="0" borderId="0" xfId="0"/>
    <xf numFmtId="0" fontId="1" fillId="0" borderId="0" xfId="0" applyFont="1"/>
    <xf numFmtId="3" fontId="0" fillId="0" borderId="0" xfId="0" applyNumberFormat="1"/>
    <xf numFmtId="37" fontId="0" fillId="0" borderId="0" xfId="0" applyNumberFormat="1"/>
    <xf numFmtId="164" fontId="0" fillId="0" borderId="0" xfId="2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3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9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Border="1" applyAlignment="1">
      <alignment horizontal="center"/>
    </xf>
    <xf numFmtId="0" fontId="1" fillId="0" borderId="3" xfId="0" applyFont="1" applyBorder="1" applyAlignment="1">
      <alignment horizontal="left"/>
    </xf>
    <xf numFmtId="9" fontId="0" fillId="0" borderId="0" xfId="2" applyFont="1" applyFill="1"/>
    <xf numFmtId="3" fontId="0" fillId="0" borderId="0" xfId="0" applyNumberForma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6" fillId="0" borderId="0" xfId="0" applyFont="1"/>
    <xf numFmtId="167" fontId="4" fillId="0" borderId="0" xfId="0" applyNumberFormat="1" applyFont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14" fillId="0" borderId="0" xfId="0" applyFont="1"/>
    <xf numFmtId="0" fontId="0" fillId="0" borderId="0" xfId="0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0" fontId="0" fillId="0" borderId="0" xfId="0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  <xf numFmtId="164" fontId="0" fillId="0" borderId="6" xfId="0" applyNumberFormat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164" fontId="0" fillId="0" borderId="7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 vertical="center"/>
    </xf>
    <xf numFmtId="167" fontId="4" fillId="0" borderId="0" xfId="3" applyNumberFormat="1" applyFont="1" applyFill="1" applyBorder="1" applyAlignment="1">
      <alignment horizontal="right" vertical="center"/>
    </xf>
    <xf numFmtId="9" fontId="0" fillId="0" borderId="0" xfId="0" applyNumberFormat="1"/>
    <xf numFmtId="0" fontId="1" fillId="0" borderId="0" xfId="0" applyFont="1" applyAlignment="1">
      <alignment horizontal="center"/>
    </xf>
    <xf numFmtId="164" fontId="0" fillId="0" borderId="0" xfId="2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10" xfId="0" applyFont="1" applyBorder="1"/>
    <xf numFmtId="164" fontId="16" fillId="0" borderId="0" xfId="0" applyNumberFormat="1" applyFont="1"/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9" fontId="1" fillId="0" borderId="0" xfId="2" applyNumberFormat="1" applyFont="1" applyAlignment="1">
      <alignment horizontal="center" vertical="center"/>
    </xf>
    <xf numFmtId="0" fontId="0" fillId="0" borderId="2" xfId="0" applyBorder="1"/>
    <xf numFmtId="0" fontId="0" fillId="0" borderId="1" xfId="0" applyBorder="1"/>
    <xf numFmtId="9" fontId="0" fillId="0" borderId="0" xfId="2" applyFont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/>
    <xf numFmtId="3" fontId="4" fillId="0" borderId="0" xfId="0" applyNumberFormat="1" applyFont="1" applyBorder="1"/>
    <xf numFmtId="0" fontId="2" fillId="0" borderId="0" xfId="4"/>
    <xf numFmtId="3" fontId="2" fillId="0" borderId="0" xfId="4" applyNumberFormat="1"/>
    <xf numFmtId="9" fontId="0" fillId="0" borderId="0" xfId="2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" fontId="0" fillId="0" borderId="0" xfId="0" applyNumberFormat="1"/>
    <xf numFmtId="2" fontId="0" fillId="0" borderId="0" xfId="0" applyNumberFormat="1" applyAlignment="1">
      <alignment horizontal="right"/>
    </xf>
    <xf numFmtId="168" fontId="0" fillId="0" borderId="0" xfId="2" applyNumberFormat="1" applyFont="1"/>
    <xf numFmtId="0" fontId="6" fillId="0" borderId="6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top" wrapText="1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10" fontId="0" fillId="0" borderId="0" xfId="2" applyNumberFormat="1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5" fillId="0" borderId="0" xfId="0" applyFont="1" applyAlignment="1">
      <alignment vertical="top"/>
    </xf>
    <xf numFmtId="0" fontId="1" fillId="0" borderId="0" xfId="0" applyFont="1" applyFill="1"/>
    <xf numFmtId="0" fontId="1" fillId="0" borderId="0" xfId="0" applyFont="1" applyFill="1" applyBorder="1"/>
    <xf numFmtId="3" fontId="0" fillId="0" borderId="0" xfId="0" applyNumberFormat="1" applyAlignment="1">
      <alignment horizontal="right"/>
    </xf>
    <xf numFmtId="0" fontId="20" fillId="0" borderId="0" xfId="0" applyFont="1"/>
    <xf numFmtId="3" fontId="4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21" fillId="0" borderId="0" xfId="4" applyFont="1"/>
    <xf numFmtId="0" fontId="21" fillId="0" borderId="0" xfId="4" applyFont="1" applyAlignment="1">
      <alignment vertical="center"/>
    </xf>
    <xf numFmtId="0" fontId="22" fillId="0" borderId="0" xfId="0" applyFont="1"/>
    <xf numFmtId="3" fontId="4" fillId="0" borderId="0" xfId="0" applyNumberFormat="1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167" fontId="4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center"/>
    </xf>
    <xf numFmtId="3" fontId="4" fillId="0" borderId="0" xfId="0" applyNumberFormat="1" applyFont="1" applyFill="1" applyBorder="1" applyAlignment="1">
      <alignment horizontal="right" vertical="center"/>
    </xf>
    <xf numFmtId="9" fontId="0" fillId="0" borderId="0" xfId="2" applyFont="1" applyBorder="1" applyAlignment="1">
      <alignment horizontal="center" vertical="center"/>
    </xf>
    <xf numFmtId="9" fontId="1" fillId="0" borderId="0" xfId="2" applyFont="1" applyBorder="1"/>
    <xf numFmtId="0" fontId="0" fillId="0" borderId="0" xfId="0" applyFill="1" applyBorder="1" applyAlignment="1">
      <alignment horizontal="left"/>
    </xf>
    <xf numFmtId="0" fontId="0" fillId="0" borderId="0" xfId="0" applyAlignment="1"/>
    <xf numFmtId="3" fontId="5" fillId="0" borderId="0" xfId="0" applyNumberFormat="1" applyFont="1" applyBorder="1" applyAlignment="1">
      <alignment horizontal="right"/>
    </xf>
    <xf numFmtId="167" fontId="5" fillId="0" borderId="0" xfId="3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0" fillId="0" borderId="6" xfId="0" applyBorder="1"/>
    <xf numFmtId="0" fontId="0" fillId="0" borderId="8" xfId="0" applyBorder="1"/>
    <xf numFmtId="0" fontId="0" fillId="0" borderId="7" xfId="0" applyBorder="1"/>
    <xf numFmtId="0" fontId="6" fillId="0" borderId="4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164" fontId="0" fillId="0" borderId="0" xfId="2" applyNumberFormat="1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164" fontId="1" fillId="0" borderId="0" xfId="2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3" fontId="19" fillId="0" borderId="0" xfId="0" applyNumberFormat="1" applyFont="1" applyBorder="1"/>
    <xf numFmtId="3" fontId="1" fillId="0" borderId="0" xfId="0" applyNumberFormat="1" applyFont="1" applyBorder="1"/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/>
    <xf numFmtId="3" fontId="18" fillId="0" borderId="0" xfId="0" applyNumberFormat="1" applyFont="1" applyBorder="1"/>
    <xf numFmtId="3" fontId="5" fillId="0" borderId="0" xfId="0" applyNumberFormat="1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/>
    </xf>
    <xf numFmtId="3" fontId="15" fillId="0" borderId="0" xfId="0" applyNumberFormat="1" applyFont="1" applyBorder="1" applyAlignment="1">
      <alignment horizontal="right" vertical="center"/>
    </xf>
    <xf numFmtId="164" fontId="1" fillId="0" borderId="0" xfId="2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5" fillId="0" borderId="0" xfId="0" applyFont="1" applyBorder="1"/>
    <xf numFmtId="0" fontId="4" fillId="0" borderId="0" xfId="0" applyFont="1" applyBorder="1" applyAlignment="1">
      <alignment horizontal="left" vertical="center"/>
    </xf>
    <xf numFmtId="9" fontId="4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9" fontId="1" fillId="0" borderId="0" xfId="0" applyNumberFormat="1" applyFont="1" applyBorder="1"/>
    <xf numFmtId="3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164" fontId="0" fillId="0" borderId="0" xfId="2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164" fontId="4" fillId="0" borderId="0" xfId="0" applyNumberFormat="1" applyFont="1" applyBorder="1" applyAlignment="1">
      <alignment horizontal="right" vertical="center"/>
    </xf>
    <xf numFmtId="10" fontId="4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14" fillId="0" borderId="0" xfId="0" applyFont="1" applyBorder="1"/>
    <xf numFmtId="0" fontId="4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9" fontId="0" fillId="0" borderId="0" xfId="2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9" fontId="6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6">
    <cellStyle name="Normaali" xfId="0" builtinId="0"/>
    <cellStyle name="Normaali 2" xfId="4" xr:uid="{ABEEFA1F-F59F-4E22-BCA5-BBF10E2C41F4}"/>
    <cellStyle name="Normal" xfId="1" xr:uid="{E67010DB-D008-4F80-A728-A512F16AFCF4}"/>
    <cellStyle name="Pilkku 2" xfId="3" xr:uid="{93BF1C5F-6C02-48A9-8EA1-D7A588E644C5}"/>
    <cellStyle name="Pilkku 3" xfId="5" xr:uid="{39F33C97-755D-4A20-8C48-E579FAF9F0D0}"/>
    <cellStyle name="Prosenttia" xfId="2" builtinId="5"/>
  </cellStyles>
  <dxfs count="0"/>
  <tableStyles count="0" defaultTableStyle="TableStyleMedium2" defaultPivotStyle="PivotStyleLight16"/>
  <colors>
    <mruColors>
      <color rgb="FF428086"/>
      <color rgb="FFADCFB2"/>
      <color rgb="FFBDBDE9"/>
      <color rgb="FF8037B7"/>
      <color rgb="FFEDB697"/>
      <color rgb="FFDC7338"/>
      <color rgb="FF3E8684"/>
      <color rgb="FFA8D0D4"/>
      <color rgb="FFE090A2"/>
      <color rgb="FFB733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03100704\Work%20Folders\Vuositilasto%202023\2023_vuositilasto_tyosto5_pivottaulukot.xlsx" TargetMode="External"/><Relationship Id="rId1" Type="http://schemas.openxmlformats.org/officeDocument/2006/relationships/externalLinkPath" Target="2023_vuositilasto_tyosto5_pivottauluk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irasto_tmk"/>
      <sheetName val="Veikkaus ja budjetti"/>
      <sheetName val="Taiteilija-apurahat"/>
      <sheetName val="Taul2"/>
      <sheetName val="Alue-valtio"/>
      <sheetName val="Hlöt-Yhteisöt"/>
      <sheetName val="Maakunnittaisia tietoja"/>
      <sheetName val="Yleinen koonti suodattimilla"/>
      <sheetName val="Yleinen koonti"/>
      <sheetName val="Vuositilasto 2023"/>
      <sheetName val="Koontinimet tukimuodoittain"/>
      <sheetName val="Tukimuoto 7LK"/>
      <sheetName val="Tukimuoto 3LK"/>
      <sheetName val="Alueellinen"/>
      <sheetName val="Uudet asiakkaat 23"/>
      <sheetName val="Hakemusluokka puuttuu"/>
      <sheetName val="Luokitukset"/>
      <sheetName val="poistetut HAKUKELVOTON"/>
      <sheetName val="Tietoa datasta"/>
      <sheetName val="2023_vuositilasto_tyosto5_pivo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4112A-8248-453B-80C4-63DDDB9F44D1}">
  <sheetPr codeName="Taul2"/>
  <dimension ref="B2:D9"/>
  <sheetViews>
    <sheetView tabSelected="1" zoomScale="106" workbookViewId="0">
      <selection activeCell="C4" sqref="C4:D4"/>
    </sheetView>
  </sheetViews>
  <sheetFormatPr defaultRowHeight="14.4" x14ac:dyDescent="0.3"/>
  <cols>
    <col min="1" max="1" width="10.21875" customWidth="1"/>
    <col min="2" max="2" width="20.6640625" customWidth="1"/>
    <col min="3" max="3" width="25.109375" bestFit="1" customWidth="1"/>
    <col min="4" max="4" width="15.5546875" customWidth="1"/>
    <col min="5" max="5" width="16.109375" customWidth="1"/>
  </cols>
  <sheetData>
    <row r="2" spans="2:4" x14ac:dyDescent="0.3">
      <c r="B2" s="12" t="s">
        <v>187</v>
      </c>
    </row>
    <row r="4" spans="2:4" x14ac:dyDescent="0.3">
      <c r="C4" s="45" t="s">
        <v>46</v>
      </c>
      <c r="D4" s="45" t="s">
        <v>47</v>
      </c>
    </row>
    <row r="5" spans="2:4" x14ac:dyDescent="0.3">
      <c r="B5">
        <v>2019</v>
      </c>
      <c r="C5" s="115">
        <v>36.648560000000003</v>
      </c>
      <c r="D5" s="115">
        <v>3.0749</v>
      </c>
    </row>
    <row r="6" spans="2:4" x14ac:dyDescent="0.3">
      <c r="B6">
        <v>2020</v>
      </c>
      <c r="C6" s="115">
        <v>41.389310000000002</v>
      </c>
      <c r="D6" s="115">
        <v>2.8439999999999999</v>
      </c>
    </row>
    <row r="7" spans="2:4" x14ac:dyDescent="0.3">
      <c r="B7">
        <v>2021</v>
      </c>
      <c r="C7" s="115">
        <v>42.201430000000002</v>
      </c>
      <c r="D7" s="115">
        <v>2.944</v>
      </c>
    </row>
    <row r="8" spans="2:4" x14ac:dyDescent="0.3">
      <c r="B8">
        <v>2022</v>
      </c>
      <c r="C8" s="115">
        <v>46.405470000000001</v>
      </c>
      <c r="D8" s="115">
        <v>2.98</v>
      </c>
    </row>
    <row r="9" spans="2:4" x14ac:dyDescent="0.3">
      <c r="B9">
        <v>2023</v>
      </c>
      <c r="C9" s="115">
        <v>46.81147</v>
      </c>
      <c r="D9" s="115">
        <v>2.93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F2044-C698-43D8-9AFA-795F361CC46A}">
  <sheetPr codeName="Taul12"/>
  <dimension ref="A1:H23"/>
  <sheetViews>
    <sheetView topLeftCell="A21" workbookViewId="0">
      <selection activeCell="A2" sqref="A2:XFD20"/>
    </sheetView>
  </sheetViews>
  <sheetFormatPr defaultRowHeight="14.4" x14ac:dyDescent="0.3"/>
  <cols>
    <col min="1" max="1" width="8.88671875" style="44"/>
    <col min="2" max="2" width="53.33203125" customWidth="1"/>
    <col min="3" max="5" width="11.6640625" customWidth="1"/>
    <col min="6" max="6" width="11.6640625" style="1" customWidth="1"/>
  </cols>
  <sheetData>
    <row r="1" spans="2:8" s="44" customFormat="1" x14ac:dyDescent="0.3">
      <c r="F1" s="1"/>
    </row>
    <row r="2" spans="2:8" ht="14.4" customHeight="1" x14ac:dyDescent="0.3">
      <c r="B2" s="174" t="s">
        <v>20</v>
      </c>
      <c r="C2" s="166" t="s">
        <v>19</v>
      </c>
      <c r="D2" s="166" t="s">
        <v>18</v>
      </c>
      <c r="E2" s="166" t="s">
        <v>180</v>
      </c>
      <c r="F2" s="166" t="s">
        <v>16</v>
      </c>
      <c r="H2" s="9"/>
    </row>
    <row r="3" spans="2:8" ht="14.4" customHeight="1" x14ac:dyDescent="0.3">
      <c r="B3" s="177" t="s">
        <v>10</v>
      </c>
      <c r="C3" s="173">
        <v>4236</v>
      </c>
      <c r="D3" s="173">
        <v>4066</v>
      </c>
      <c r="E3" s="173">
        <v>646</v>
      </c>
      <c r="F3" s="173">
        <v>645</v>
      </c>
    </row>
    <row r="4" spans="2:8" ht="14.4" customHeight="1" x14ac:dyDescent="0.3">
      <c r="B4" s="177" t="s">
        <v>21</v>
      </c>
      <c r="C4" s="173">
        <v>3590</v>
      </c>
      <c r="D4" s="173">
        <v>3538</v>
      </c>
      <c r="E4" s="173">
        <v>308</v>
      </c>
      <c r="F4" s="173">
        <v>308</v>
      </c>
      <c r="H4" s="15"/>
    </row>
    <row r="5" spans="2:8" ht="14.4" customHeight="1" x14ac:dyDescent="0.3">
      <c r="B5" s="177" t="s">
        <v>12</v>
      </c>
      <c r="C5" s="173">
        <v>2274</v>
      </c>
      <c r="D5" s="173">
        <v>2239</v>
      </c>
      <c r="E5" s="173">
        <v>191</v>
      </c>
      <c r="F5" s="173">
        <v>191</v>
      </c>
    </row>
    <row r="6" spans="2:8" ht="14.4" customHeight="1" x14ac:dyDescent="0.3">
      <c r="B6" s="177" t="s">
        <v>9</v>
      </c>
      <c r="C6" s="173">
        <v>2074</v>
      </c>
      <c r="D6" s="173">
        <v>1940</v>
      </c>
      <c r="E6" s="173">
        <v>253</v>
      </c>
      <c r="F6" s="173">
        <v>251</v>
      </c>
    </row>
    <row r="7" spans="2:8" ht="14.4" customHeight="1" x14ac:dyDescent="0.3">
      <c r="B7" s="177" t="s">
        <v>176</v>
      </c>
      <c r="C7" s="173">
        <v>1317</v>
      </c>
      <c r="D7" s="173">
        <v>1308</v>
      </c>
      <c r="E7" s="173">
        <v>80</v>
      </c>
      <c r="F7" s="173">
        <v>80</v>
      </c>
    </row>
    <row r="8" spans="2:8" ht="14.4" customHeight="1" x14ac:dyDescent="0.3">
      <c r="B8" s="178" t="s">
        <v>178</v>
      </c>
      <c r="C8" s="173">
        <v>1296</v>
      </c>
      <c r="D8" s="173">
        <v>1244</v>
      </c>
      <c r="E8" s="173">
        <v>299</v>
      </c>
      <c r="F8" s="173">
        <v>298</v>
      </c>
    </row>
    <row r="9" spans="2:8" ht="14.4" customHeight="1" x14ac:dyDescent="0.3">
      <c r="B9" s="178" t="s">
        <v>5</v>
      </c>
      <c r="C9" s="173">
        <v>476</v>
      </c>
      <c r="D9" s="173">
        <v>397</v>
      </c>
      <c r="E9" s="173">
        <v>99</v>
      </c>
      <c r="F9" s="173">
        <v>94</v>
      </c>
    </row>
    <row r="10" spans="2:8" ht="14.4" customHeight="1" x14ac:dyDescent="0.3">
      <c r="B10" s="177" t="s">
        <v>7</v>
      </c>
      <c r="C10" s="173">
        <v>285</v>
      </c>
      <c r="D10" s="173">
        <v>284</v>
      </c>
      <c r="E10" s="173">
        <v>98</v>
      </c>
      <c r="F10" s="173">
        <v>98</v>
      </c>
    </row>
    <row r="11" spans="2:8" ht="14.4" customHeight="1" x14ac:dyDescent="0.3">
      <c r="B11" s="177" t="s">
        <v>0</v>
      </c>
      <c r="C11" s="179">
        <v>322</v>
      </c>
      <c r="D11" s="179">
        <v>321</v>
      </c>
      <c r="E11" s="179">
        <v>192</v>
      </c>
      <c r="F11" s="179">
        <v>192</v>
      </c>
      <c r="G11" s="11"/>
      <c r="H11" s="11"/>
    </row>
    <row r="12" spans="2:8" ht="14.4" customHeight="1" x14ac:dyDescent="0.3">
      <c r="B12" s="177" t="s">
        <v>6</v>
      </c>
      <c r="C12" s="173">
        <v>160</v>
      </c>
      <c r="D12" s="173">
        <v>159</v>
      </c>
      <c r="E12" s="173">
        <v>82</v>
      </c>
      <c r="F12" s="173">
        <v>82</v>
      </c>
    </row>
    <row r="13" spans="2:8" ht="14.4" customHeight="1" x14ac:dyDescent="0.3">
      <c r="B13" s="178" t="s">
        <v>4</v>
      </c>
      <c r="C13" s="173">
        <v>119</v>
      </c>
      <c r="D13" s="173">
        <v>117</v>
      </c>
      <c r="E13" s="173">
        <v>27</v>
      </c>
      <c r="F13" s="173">
        <v>27</v>
      </c>
    </row>
    <row r="14" spans="2:8" ht="14.4" customHeight="1" x14ac:dyDescent="0.3">
      <c r="B14" s="177" t="s">
        <v>2</v>
      </c>
      <c r="C14" s="173">
        <v>107</v>
      </c>
      <c r="D14" s="173">
        <v>105</v>
      </c>
      <c r="E14" s="173">
        <v>38</v>
      </c>
      <c r="F14" s="173">
        <v>38</v>
      </c>
    </row>
    <row r="15" spans="2:8" ht="14.4" customHeight="1" x14ac:dyDescent="0.3">
      <c r="B15" s="178" t="s">
        <v>3</v>
      </c>
      <c r="C15" s="173">
        <v>99</v>
      </c>
      <c r="D15" s="173">
        <v>98</v>
      </c>
      <c r="E15" s="173">
        <v>41</v>
      </c>
      <c r="F15" s="173">
        <v>41</v>
      </c>
    </row>
    <row r="16" spans="2:8" ht="14.4" customHeight="1" x14ac:dyDescent="0.3">
      <c r="B16" s="177" t="s">
        <v>164</v>
      </c>
      <c r="C16" s="173">
        <v>72</v>
      </c>
      <c r="D16" s="173">
        <v>69</v>
      </c>
      <c r="E16" s="173">
        <v>52</v>
      </c>
      <c r="F16" s="173">
        <v>51</v>
      </c>
    </row>
    <row r="17" spans="2:7" ht="14.4" customHeight="1" x14ac:dyDescent="0.3">
      <c r="B17" s="178" t="s">
        <v>156</v>
      </c>
      <c r="C17" s="173">
        <v>28</v>
      </c>
      <c r="D17" s="173">
        <v>27</v>
      </c>
      <c r="E17" s="173">
        <v>13</v>
      </c>
      <c r="F17" s="173">
        <v>13</v>
      </c>
    </row>
    <row r="18" spans="2:7" ht="14.4" customHeight="1" x14ac:dyDescent="0.3">
      <c r="B18" s="177" t="s">
        <v>181</v>
      </c>
      <c r="C18" s="173">
        <v>13</v>
      </c>
      <c r="D18" s="173">
        <v>13</v>
      </c>
      <c r="E18" s="173">
        <v>12</v>
      </c>
      <c r="F18" s="173">
        <v>12</v>
      </c>
    </row>
    <row r="19" spans="2:7" ht="14.4" customHeight="1" x14ac:dyDescent="0.3">
      <c r="B19" s="174" t="s">
        <v>15</v>
      </c>
      <c r="C19" s="176">
        <f>SUM(C3:C18)</f>
        <v>16468</v>
      </c>
      <c r="D19" s="176">
        <f>SUM(D3:D18)</f>
        <v>15925</v>
      </c>
      <c r="E19" s="176">
        <f>SUM(E3:E18)</f>
        <v>2431</v>
      </c>
      <c r="F19" s="176">
        <f>SUM(F3:F18)</f>
        <v>2421</v>
      </c>
    </row>
    <row r="20" spans="2:7" ht="14.4" customHeight="1" x14ac:dyDescent="0.3">
      <c r="B20" s="15" t="s">
        <v>174</v>
      </c>
      <c r="C20" s="175"/>
      <c r="D20" s="176">
        <v>9808</v>
      </c>
      <c r="E20" s="176"/>
      <c r="F20" s="176">
        <v>2259</v>
      </c>
      <c r="G20" s="13"/>
    </row>
    <row r="22" spans="2:7" ht="13.8" customHeight="1" x14ac:dyDescent="0.3">
      <c r="B22" t="s">
        <v>183</v>
      </c>
    </row>
    <row r="23" spans="2:7" x14ac:dyDescent="0.3">
      <c r="B23" t="s">
        <v>182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EFD59-C01E-4DD8-94BC-85734766DC79}">
  <sheetPr codeName="Taul13"/>
  <dimension ref="B2:F66"/>
  <sheetViews>
    <sheetView topLeftCell="A10" workbookViewId="0">
      <selection activeCell="B13" sqref="B13"/>
    </sheetView>
  </sheetViews>
  <sheetFormatPr defaultRowHeight="14.4" x14ac:dyDescent="0.3"/>
  <cols>
    <col min="1" max="2" width="8.88671875" style="44"/>
    <col min="3" max="3" width="20.33203125" style="44" bestFit="1" customWidth="1"/>
    <col min="4" max="4" width="16.33203125" style="44" bestFit="1" customWidth="1"/>
    <col min="5" max="5" width="19.88671875" style="44" bestFit="1" customWidth="1"/>
    <col min="6" max="11" width="8.88671875" style="44"/>
    <col min="12" max="12" width="43.33203125" style="44" customWidth="1"/>
    <col min="13" max="13" width="13.33203125" style="44" customWidth="1"/>
    <col min="14" max="14" width="13.21875" style="44" customWidth="1"/>
    <col min="15" max="16384" width="8.88671875" style="44"/>
  </cols>
  <sheetData>
    <row r="2" spans="2:5" x14ac:dyDescent="0.3">
      <c r="B2" s="45" t="s">
        <v>218</v>
      </c>
    </row>
    <row r="4" spans="2:5" x14ac:dyDescent="0.3">
      <c r="C4" s="45" t="s">
        <v>14</v>
      </c>
      <c r="D4" s="45" t="s">
        <v>11</v>
      </c>
      <c r="E4" s="45" t="s">
        <v>190</v>
      </c>
    </row>
    <row r="5" spans="2:5" x14ac:dyDescent="0.3">
      <c r="B5" s="44">
        <v>2019</v>
      </c>
      <c r="C5" s="44">
        <v>4036</v>
      </c>
      <c r="D5" s="44">
        <v>3808</v>
      </c>
      <c r="E5" s="44">
        <v>1049</v>
      </c>
    </row>
    <row r="6" spans="2:5" x14ac:dyDescent="0.3">
      <c r="B6" s="44">
        <v>2020</v>
      </c>
      <c r="C6" s="44">
        <v>4113</v>
      </c>
      <c r="D6" s="44">
        <v>3454</v>
      </c>
      <c r="E6" s="44">
        <v>963</v>
      </c>
    </row>
    <row r="7" spans="2:5" x14ac:dyDescent="0.3">
      <c r="B7" s="44">
        <v>2021</v>
      </c>
      <c r="C7" s="44">
        <v>4705</v>
      </c>
      <c r="D7" s="44">
        <v>4030</v>
      </c>
      <c r="E7" s="44">
        <v>915</v>
      </c>
    </row>
    <row r="8" spans="2:5" x14ac:dyDescent="0.3">
      <c r="B8" s="44">
        <v>2022</v>
      </c>
      <c r="C8" s="44">
        <v>5365</v>
      </c>
      <c r="D8" s="44">
        <v>3763</v>
      </c>
      <c r="E8" s="44">
        <v>1152</v>
      </c>
    </row>
    <row r="9" spans="2:5" x14ac:dyDescent="0.3">
      <c r="B9" s="44">
        <v>2023</v>
      </c>
      <c r="C9" s="44">
        <v>5909</v>
      </c>
      <c r="D9" s="44">
        <v>5048</v>
      </c>
      <c r="E9" s="44">
        <v>1341</v>
      </c>
    </row>
    <row r="12" spans="2:5" x14ac:dyDescent="0.3">
      <c r="B12" s="45" t="s">
        <v>219</v>
      </c>
    </row>
    <row r="14" spans="2:5" x14ac:dyDescent="0.3">
      <c r="B14" s="45"/>
      <c r="C14" s="45" t="s">
        <v>14</v>
      </c>
      <c r="D14" s="45" t="s">
        <v>11</v>
      </c>
      <c r="E14" s="45" t="s">
        <v>190</v>
      </c>
    </row>
    <row r="15" spans="2:5" x14ac:dyDescent="0.3">
      <c r="B15" s="44">
        <v>2019</v>
      </c>
      <c r="C15" s="44">
        <v>968</v>
      </c>
      <c r="D15" s="44">
        <v>1164</v>
      </c>
      <c r="E15" s="44">
        <v>619</v>
      </c>
    </row>
    <row r="16" spans="2:5" x14ac:dyDescent="0.3">
      <c r="B16" s="44">
        <v>2020</v>
      </c>
      <c r="C16" s="44">
        <v>913</v>
      </c>
      <c r="D16" s="44">
        <v>954</v>
      </c>
      <c r="E16" s="44">
        <v>557</v>
      </c>
    </row>
    <row r="17" spans="2:5" x14ac:dyDescent="0.3">
      <c r="B17" s="44">
        <v>2021</v>
      </c>
      <c r="C17" s="44">
        <v>901</v>
      </c>
      <c r="D17" s="44">
        <v>988</v>
      </c>
      <c r="E17" s="44">
        <v>495</v>
      </c>
    </row>
    <row r="18" spans="2:5" x14ac:dyDescent="0.3">
      <c r="B18" s="44">
        <v>2022</v>
      </c>
      <c r="C18" s="44">
        <v>885</v>
      </c>
      <c r="D18" s="44">
        <v>905</v>
      </c>
      <c r="E18" s="44">
        <v>597</v>
      </c>
    </row>
    <row r="19" spans="2:5" x14ac:dyDescent="0.3">
      <c r="B19" s="44">
        <v>2023</v>
      </c>
      <c r="C19" s="44">
        <v>876</v>
      </c>
      <c r="D19" s="44">
        <v>880</v>
      </c>
      <c r="E19" s="44">
        <v>613</v>
      </c>
    </row>
    <row r="21" spans="2:5" x14ac:dyDescent="0.3">
      <c r="B21" s="44" t="s">
        <v>191</v>
      </c>
    </row>
    <row r="22" spans="2:5" x14ac:dyDescent="0.3">
      <c r="B22" s="44" t="s">
        <v>192</v>
      </c>
    </row>
    <row r="23" spans="2:5" x14ac:dyDescent="0.3">
      <c r="B23" s="44" t="s">
        <v>193</v>
      </c>
    </row>
    <row r="25" spans="2:5" x14ac:dyDescent="0.3">
      <c r="B25" s="11"/>
      <c r="C25" s="11"/>
      <c r="D25" s="11"/>
    </row>
    <row r="26" spans="2:5" x14ac:dyDescent="0.3">
      <c r="B26" s="11"/>
      <c r="C26" s="11"/>
      <c r="D26" s="11"/>
    </row>
    <row r="27" spans="2:5" x14ac:dyDescent="0.3">
      <c r="B27" s="11"/>
      <c r="C27" s="11"/>
      <c r="D27" s="11"/>
    </row>
    <row r="28" spans="2:5" x14ac:dyDescent="0.3">
      <c r="B28" s="11"/>
      <c r="C28" s="11"/>
      <c r="D28" s="11"/>
    </row>
    <row r="29" spans="2:5" x14ac:dyDescent="0.3">
      <c r="B29" s="11"/>
      <c r="C29" s="11"/>
      <c r="D29" s="11"/>
    </row>
    <row r="30" spans="2:5" ht="14.4" customHeight="1" x14ac:dyDescent="0.3">
      <c r="B30" s="11"/>
      <c r="C30" s="11"/>
      <c r="D30" s="11"/>
    </row>
    <row r="31" spans="2:5" ht="14.4" customHeight="1" x14ac:dyDescent="0.3">
      <c r="B31" s="11"/>
      <c r="C31" s="11"/>
      <c r="D31" s="11"/>
    </row>
    <row r="32" spans="2:5" x14ac:dyDescent="0.3">
      <c r="B32" s="11"/>
      <c r="C32" s="11"/>
      <c r="D32" s="11"/>
    </row>
    <row r="33" spans="2:6" x14ac:dyDescent="0.3">
      <c r="B33" s="11"/>
      <c r="C33" s="11"/>
      <c r="D33" s="11"/>
    </row>
    <row r="34" spans="2:6" x14ac:dyDescent="0.3">
      <c r="B34" s="11"/>
      <c r="C34" s="11"/>
      <c r="D34" s="11"/>
    </row>
    <row r="35" spans="2:6" x14ac:dyDescent="0.3">
      <c r="B35" s="11"/>
      <c r="C35" s="11"/>
      <c r="D35" s="11"/>
    </row>
    <row r="40" spans="2:6" x14ac:dyDescent="0.3">
      <c r="B40" s="11"/>
      <c r="C40" s="11"/>
      <c r="D40" s="11"/>
      <c r="E40" s="11"/>
      <c r="F40" s="11"/>
    </row>
    <row r="41" spans="2:6" x14ac:dyDescent="0.3">
      <c r="B41" s="11"/>
      <c r="C41" s="11"/>
      <c r="D41" s="11"/>
      <c r="E41" s="11"/>
      <c r="F41" s="11"/>
    </row>
    <row r="42" spans="2:6" x14ac:dyDescent="0.3">
      <c r="B42" s="11"/>
      <c r="C42" s="11"/>
      <c r="D42" s="11"/>
      <c r="E42" s="11"/>
      <c r="F42" s="11"/>
    </row>
    <row r="43" spans="2:6" x14ac:dyDescent="0.3">
      <c r="B43" s="11"/>
      <c r="C43" s="11"/>
      <c r="D43" s="11"/>
      <c r="E43" s="11"/>
      <c r="F43" s="11"/>
    </row>
    <row r="44" spans="2:6" x14ac:dyDescent="0.3">
      <c r="B44" s="11"/>
      <c r="C44" s="127"/>
      <c r="D44" s="127"/>
      <c r="E44" s="127"/>
      <c r="F44" s="11"/>
    </row>
    <row r="45" spans="2:6" x14ac:dyDescent="0.3">
      <c r="B45" s="11"/>
      <c r="C45" s="11"/>
      <c r="D45" s="11"/>
      <c r="E45" s="11"/>
      <c r="F45" s="11"/>
    </row>
    <row r="46" spans="2:6" x14ac:dyDescent="0.3">
      <c r="B46" s="11"/>
      <c r="C46" s="11"/>
      <c r="D46" s="11"/>
      <c r="E46" s="11"/>
      <c r="F46" s="11"/>
    </row>
    <row r="47" spans="2:6" x14ac:dyDescent="0.3">
      <c r="B47" s="11"/>
      <c r="C47" s="11"/>
      <c r="D47" s="11"/>
      <c r="E47" s="11"/>
      <c r="F47" s="11"/>
    </row>
    <row r="48" spans="2:6" x14ac:dyDescent="0.3">
      <c r="B48" s="11"/>
      <c r="C48" s="66"/>
      <c r="D48" s="66"/>
      <c r="E48" s="66"/>
      <c r="F48" s="11"/>
    </row>
    <row r="49" spans="2:6" x14ac:dyDescent="0.3">
      <c r="B49" s="11"/>
      <c r="C49" s="11"/>
      <c r="D49" s="11"/>
      <c r="E49" s="11"/>
      <c r="F49" s="11"/>
    </row>
    <row r="50" spans="2:6" x14ac:dyDescent="0.3">
      <c r="B50" s="11"/>
      <c r="C50" s="11"/>
      <c r="D50" s="11"/>
      <c r="E50" s="11"/>
      <c r="F50" s="11"/>
    </row>
    <row r="51" spans="2:6" x14ac:dyDescent="0.3">
      <c r="B51" s="11"/>
      <c r="C51" s="11"/>
      <c r="D51" s="11"/>
      <c r="E51" s="11"/>
      <c r="F51" s="11"/>
    </row>
    <row r="52" spans="2:6" x14ac:dyDescent="0.3">
      <c r="B52" s="11"/>
      <c r="C52" s="11"/>
      <c r="D52" s="11"/>
      <c r="E52" s="11"/>
      <c r="F52" s="11"/>
    </row>
    <row r="53" spans="2:6" x14ac:dyDescent="0.3">
      <c r="B53" s="127"/>
      <c r="C53" s="11"/>
      <c r="D53" s="11"/>
      <c r="E53" s="11"/>
      <c r="F53" s="11"/>
    </row>
    <row r="54" spans="2:6" x14ac:dyDescent="0.3">
      <c r="B54" s="11"/>
      <c r="C54" s="11"/>
      <c r="D54" s="11"/>
      <c r="E54" s="11"/>
      <c r="F54" s="11"/>
    </row>
    <row r="55" spans="2:6" x14ac:dyDescent="0.3">
      <c r="B55" s="127"/>
      <c r="C55" s="127"/>
      <c r="D55" s="127"/>
      <c r="E55" s="127"/>
      <c r="F55" s="11"/>
    </row>
    <row r="56" spans="2:6" x14ac:dyDescent="0.3">
      <c r="B56" s="11"/>
      <c r="C56" s="11"/>
      <c r="D56" s="11"/>
      <c r="E56" s="11"/>
      <c r="F56" s="11"/>
    </row>
    <row r="57" spans="2:6" x14ac:dyDescent="0.3">
      <c r="B57" s="11"/>
      <c r="C57" s="11"/>
      <c r="D57" s="11"/>
      <c r="E57" s="11"/>
      <c r="F57" s="11"/>
    </row>
    <row r="58" spans="2:6" x14ac:dyDescent="0.3">
      <c r="B58" s="11"/>
      <c r="C58" s="11"/>
      <c r="D58" s="11"/>
      <c r="E58" s="11"/>
      <c r="F58" s="11"/>
    </row>
    <row r="59" spans="2:6" x14ac:dyDescent="0.3">
      <c r="B59" s="11"/>
      <c r="C59" s="66"/>
      <c r="D59" s="66"/>
      <c r="E59" s="66"/>
      <c r="F59" s="11"/>
    </row>
    <row r="60" spans="2:6" x14ac:dyDescent="0.3">
      <c r="B60" s="11"/>
      <c r="C60" s="11"/>
      <c r="D60" s="11"/>
      <c r="E60" s="11"/>
      <c r="F60" s="11"/>
    </row>
    <row r="61" spans="2:6" x14ac:dyDescent="0.3">
      <c r="B61" s="11"/>
      <c r="C61" s="11"/>
      <c r="D61" s="11"/>
      <c r="E61" s="11"/>
      <c r="F61" s="11"/>
    </row>
    <row r="62" spans="2:6" x14ac:dyDescent="0.3">
      <c r="B62" s="11"/>
      <c r="C62" s="11"/>
      <c r="D62" s="11"/>
      <c r="E62" s="11"/>
      <c r="F62" s="11"/>
    </row>
    <row r="63" spans="2:6" x14ac:dyDescent="0.3">
      <c r="B63" s="11"/>
      <c r="C63" s="11"/>
      <c r="D63" s="11"/>
      <c r="E63" s="11"/>
      <c r="F63" s="11"/>
    </row>
    <row r="64" spans="2:6" x14ac:dyDescent="0.3">
      <c r="B64" s="11"/>
      <c r="C64" s="11"/>
      <c r="D64" s="11"/>
      <c r="E64" s="11"/>
      <c r="F64" s="11"/>
    </row>
    <row r="65" spans="2:6" x14ac:dyDescent="0.3">
      <c r="B65" s="11"/>
      <c r="C65" s="11"/>
      <c r="D65" s="11"/>
      <c r="E65" s="11"/>
      <c r="F65" s="11"/>
    </row>
    <row r="66" spans="2:6" x14ac:dyDescent="0.3">
      <c r="B66" s="11"/>
      <c r="C66" s="11"/>
      <c r="D66" s="11"/>
      <c r="E66" s="11"/>
      <c r="F66" s="1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39365-2265-4E6E-9D69-C76B49765816}">
  <sheetPr codeName="Taul14"/>
  <dimension ref="A2:I32"/>
  <sheetViews>
    <sheetView topLeftCell="A23" workbookViewId="0">
      <selection activeCell="J12" sqref="J12"/>
    </sheetView>
  </sheetViews>
  <sheetFormatPr defaultRowHeight="14.4" x14ac:dyDescent="0.3"/>
  <cols>
    <col min="1" max="1" width="8.88671875" style="44"/>
    <col min="2" max="2" width="30" customWidth="1"/>
    <col min="3" max="3" width="16.21875" customWidth="1"/>
    <col min="4" max="4" width="18.44140625" customWidth="1"/>
    <col min="5" max="5" width="20.5546875" style="44" customWidth="1"/>
    <col min="6" max="6" width="10.77734375" style="44" customWidth="1"/>
    <col min="7" max="7" width="11.88671875" customWidth="1"/>
    <col min="10" max="10" width="32.21875" customWidth="1"/>
    <col min="11" max="11" width="18.6640625" customWidth="1"/>
  </cols>
  <sheetData>
    <row r="2" spans="2:7" s="44" customFormat="1" ht="14.4" customHeight="1" x14ac:dyDescent="0.3">
      <c r="B2" s="45" t="s">
        <v>220</v>
      </c>
    </row>
    <row r="3" spans="2:7" s="44" customFormat="1" ht="14.4" customHeight="1" x14ac:dyDescent="0.3"/>
    <row r="4" spans="2:7" ht="14.4" customHeight="1" x14ac:dyDescent="0.3">
      <c r="B4" s="16" t="s">
        <v>1</v>
      </c>
      <c r="C4" s="167">
        <v>540000</v>
      </c>
    </row>
    <row r="5" spans="2:7" s="44" customFormat="1" ht="14.4" customHeight="1" x14ac:dyDescent="0.3">
      <c r="B5" s="16" t="s">
        <v>152</v>
      </c>
      <c r="C5" s="180">
        <v>1289460</v>
      </c>
    </row>
    <row r="6" spans="2:7" s="44" customFormat="1" ht="14.4" customHeight="1" x14ac:dyDescent="0.3">
      <c r="B6" s="16" t="s">
        <v>153</v>
      </c>
      <c r="C6" s="108">
        <v>154000</v>
      </c>
    </row>
    <row r="7" spans="2:7" s="44" customFormat="1" ht="14.4" customHeight="1" x14ac:dyDescent="0.3">
      <c r="B7" s="124" t="s">
        <v>15</v>
      </c>
      <c r="C7" s="181">
        <f>SUM(C4:C6)</f>
        <v>1983460</v>
      </c>
    </row>
    <row r="8" spans="2:7" s="44" customFormat="1" ht="14.4" customHeight="1" x14ac:dyDescent="0.3">
      <c r="B8" s="16"/>
      <c r="C8" s="16"/>
    </row>
    <row r="9" spans="2:7" s="44" customFormat="1" ht="14.4" customHeight="1" x14ac:dyDescent="0.3"/>
    <row r="10" spans="2:7" s="44" customFormat="1" ht="14.4" customHeight="1" x14ac:dyDescent="0.3">
      <c r="B10" s="128" t="s">
        <v>196</v>
      </c>
    </row>
    <row r="11" spans="2:7" s="44" customFormat="1" ht="14.4" customHeight="1" x14ac:dyDescent="0.3"/>
    <row r="12" spans="2:7" ht="14.4" customHeight="1" x14ac:dyDescent="0.3">
      <c r="B12" s="182" t="s">
        <v>35</v>
      </c>
      <c r="C12" s="183" t="s">
        <v>152</v>
      </c>
      <c r="D12" s="183" t="s">
        <v>194</v>
      </c>
      <c r="E12" s="183" t="s">
        <v>1</v>
      </c>
      <c r="F12" s="184" t="s">
        <v>15</v>
      </c>
      <c r="G12" s="16"/>
    </row>
    <row r="13" spans="2:7" ht="14.4" customHeight="1" x14ac:dyDescent="0.3">
      <c r="B13" s="16" t="s">
        <v>22</v>
      </c>
      <c r="C13" s="18">
        <v>18000</v>
      </c>
      <c r="D13" s="18"/>
      <c r="E13" s="18"/>
      <c r="F13" s="18">
        <f t="shared" ref="F13:F27" si="0">SUM(C13:E13)</f>
        <v>18000</v>
      </c>
      <c r="G13" s="104"/>
    </row>
    <row r="14" spans="2:7" ht="14.4" customHeight="1" x14ac:dyDescent="0.3">
      <c r="B14" s="16" t="s">
        <v>23</v>
      </c>
      <c r="C14" s="18">
        <v>69500</v>
      </c>
      <c r="D14" s="18"/>
      <c r="E14" s="18"/>
      <c r="F14" s="18">
        <f t="shared" si="0"/>
        <v>69500</v>
      </c>
      <c r="G14" s="104"/>
    </row>
    <row r="15" spans="2:7" ht="14.4" customHeight="1" x14ac:dyDescent="0.3">
      <c r="B15" s="16" t="s">
        <v>24</v>
      </c>
      <c r="C15" s="18">
        <v>14000</v>
      </c>
      <c r="D15" s="18"/>
      <c r="E15" s="18"/>
      <c r="F15" s="18">
        <f t="shared" si="0"/>
        <v>14000</v>
      </c>
      <c r="G15" s="104"/>
    </row>
    <row r="16" spans="2:7" ht="14.4" customHeight="1" x14ac:dyDescent="0.3">
      <c r="B16" s="16" t="s">
        <v>36</v>
      </c>
      <c r="C16" s="18"/>
      <c r="D16" s="18"/>
      <c r="E16" s="18"/>
      <c r="F16" s="18">
        <f t="shared" si="0"/>
        <v>0</v>
      </c>
      <c r="G16" s="104"/>
    </row>
    <row r="17" spans="2:9" ht="14.4" customHeight="1" x14ac:dyDescent="0.3">
      <c r="B17" s="16" t="s">
        <v>25</v>
      </c>
      <c r="C17" s="18">
        <v>294500</v>
      </c>
      <c r="D17" s="18">
        <v>10000</v>
      </c>
      <c r="E17" s="18">
        <v>285000</v>
      </c>
      <c r="F17" s="18">
        <f t="shared" si="0"/>
        <v>589500</v>
      </c>
      <c r="G17" s="104"/>
    </row>
    <row r="18" spans="2:9" ht="14.4" customHeight="1" x14ac:dyDescent="0.3">
      <c r="B18" s="16" t="s">
        <v>26</v>
      </c>
      <c r="C18" s="18">
        <v>55500</v>
      </c>
      <c r="D18" s="18"/>
      <c r="E18" s="18"/>
      <c r="F18" s="18">
        <f t="shared" si="0"/>
        <v>55500</v>
      </c>
      <c r="G18" s="104"/>
    </row>
    <row r="19" spans="2:9" ht="14.4" customHeight="1" x14ac:dyDescent="0.3">
      <c r="B19" s="16" t="s">
        <v>27</v>
      </c>
      <c r="C19" s="18">
        <v>14000</v>
      </c>
      <c r="D19" s="18">
        <v>15000</v>
      </c>
      <c r="E19" s="18">
        <v>255000</v>
      </c>
      <c r="F19" s="18">
        <f t="shared" si="0"/>
        <v>284000</v>
      </c>
      <c r="G19" s="104"/>
    </row>
    <row r="20" spans="2:9" ht="14.4" customHeight="1" x14ac:dyDescent="0.3">
      <c r="B20" s="16" t="s">
        <v>28</v>
      </c>
      <c r="C20" s="18">
        <v>148000</v>
      </c>
      <c r="D20" s="18">
        <v>9000</v>
      </c>
      <c r="E20" s="18"/>
      <c r="F20" s="18">
        <f t="shared" si="0"/>
        <v>157000</v>
      </c>
      <c r="G20" s="104"/>
    </row>
    <row r="21" spans="2:9" ht="14.4" customHeight="1" x14ac:dyDescent="0.3">
      <c r="B21" s="16" t="s">
        <v>37</v>
      </c>
      <c r="C21" s="18">
        <v>244200</v>
      </c>
      <c r="D21" s="18">
        <v>30000</v>
      </c>
      <c r="E21" s="18"/>
      <c r="F21" s="18">
        <f t="shared" si="0"/>
        <v>274200</v>
      </c>
      <c r="G21" s="104"/>
    </row>
    <row r="22" spans="2:9" ht="14.4" customHeight="1" x14ac:dyDescent="0.3">
      <c r="B22" s="16" t="s">
        <v>29</v>
      </c>
      <c r="C22" s="18">
        <v>25500</v>
      </c>
      <c r="D22" s="18">
        <v>10000</v>
      </c>
      <c r="E22" s="18"/>
      <c r="F22" s="18">
        <f t="shared" si="0"/>
        <v>35500</v>
      </c>
      <c r="G22" s="104"/>
    </row>
    <row r="23" spans="2:9" ht="14.4" customHeight="1" x14ac:dyDescent="0.3">
      <c r="B23" s="16" t="s">
        <v>30</v>
      </c>
      <c r="C23" s="18">
        <v>29000</v>
      </c>
      <c r="D23" s="108">
        <v>70000</v>
      </c>
      <c r="E23" s="108"/>
      <c r="F23" s="18">
        <f t="shared" si="0"/>
        <v>99000</v>
      </c>
      <c r="G23" s="104"/>
      <c r="I23" s="107"/>
    </row>
    <row r="24" spans="2:9" ht="14.4" customHeight="1" x14ac:dyDescent="0.3">
      <c r="B24" s="16" t="s">
        <v>31</v>
      </c>
      <c r="C24" s="18">
        <v>12500</v>
      </c>
      <c r="D24" s="108"/>
      <c r="E24" s="108"/>
      <c r="F24" s="18">
        <f t="shared" si="0"/>
        <v>12500</v>
      </c>
      <c r="G24" s="104"/>
    </row>
    <row r="25" spans="2:9" ht="14.4" customHeight="1" x14ac:dyDescent="0.3">
      <c r="B25" s="16" t="s">
        <v>32</v>
      </c>
      <c r="C25" s="18">
        <v>127560</v>
      </c>
      <c r="D25" s="108"/>
      <c r="E25" s="108"/>
      <c r="F25" s="18">
        <f t="shared" si="0"/>
        <v>127560</v>
      </c>
      <c r="G25" s="104"/>
    </row>
    <row r="26" spans="2:9" ht="14.4" customHeight="1" x14ac:dyDescent="0.3">
      <c r="B26" s="16" t="s">
        <v>33</v>
      </c>
      <c r="C26" s="18">
        <v>128200</v>
      </c>
      <c r="D26" s="108">
        <v>10000</v>
      </c>
      <c r="E26" s="108"/>
      <c r="F26" s="18">
        <f t="shared" si="0"/>
        <v>138200</v>
      </c>
      <c r="G26" s="104"/>
    </row>
    <row r="27" spans="2:9" ht="14.4" customHeight="1" x14ac:dyDescent="0.3">
      <c r="B27" s="16" t="s">
        <v>34</v>
      </c>
      <c r="C27" s="18">
        <v>109000</v>
      </c>
      <c r="D27" s="108"/>
      <c r="E27" s="108"/>
      <c r="F27" s="18">
        <f t="shared" si="0"/>
        <v>109000</v>
      </c>
      <c r="G27" s="104"/>
    </row>
    <row r="28" spans="2:9" ht="14.4" customHeight="1" x14ac:dyDescent="0.3">
      <c r="B28" s="185" t="s">
        <v>15</v>
      </c>
      <c r="C28" s="186">
        <f>SUM(C13:C27)</f>
        <v>1289460</v>
      </c>
      <c r="D28" s="187">
        <f>SUM(D13:D27)</f>
        <v>154000</v>
      </c>
      <c r="E28" s="187">
        <f>SUM(E13:E27)</f>
        <v>540000</v>
      </c>
      <c r="F28" s="181">
        <f>SUM(F13:F27)</f>
        <v>1983460</v>
      </c>
      <c r="G28" s="104"/>
    </row>
    <row r="29" spans="2:9" ht="14.4" customHeight="1" x14ac:dyDescent="0.3">
      <c r="D29" s="20"/>
      <c r="E29" s="20"/>
      <c r="F29" s="20"/>
      <c r="G29" s="20"/>
      <c r="H29" s="22"/>
    </row>
    <row r="30" spans="2:9" ht="14.4" customHeight="1" x14ac:dyDescent="0.3">
      <c r="B30" s="162" t="s">
        <v>195</v>
      </c>
      <c r="C30" s="162"/>
      <c r="D30" s="162"/>
      <c r="E30" s="162"/>
      <c r="F30" s="162"/>
    </row>
    <row r="31" spans="2:9" s="44" customFormat="1" ht="14.4" customHeight="1" x14ac:dyDescent="0.3"/>
    <row r="32" spans="2:9" ht="14.4" customHeight="1" x14ac:dyDescent="0.3"/>
  </sheetData>
  <mergeCells count="1">
    <mergeCell ref="B30:F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4E46D-5D39-4CB7-A939-D6E7334B242B}">
  <sheetPr codeName="Taul16"/>
  <dimension ref="A1:G25"/>
  <sheetViews>
    <sheetView topLeftCell="A18" workbookViewId="0">
      <selection activeCell="E32" sqref="E32"/>
    </sheetView>
  </sheetViews>
  <sheetFormatPr defaultRowHeight="14.4" x14ac:dyDescent="0.3"/>
  <cols>
    <col min="1" max="1" width="8.88671875" style="44"/>
    <col min="2" max="2" width="24.5546875" customWidth="1"/>
    <col min="3" max="6" width="17.77734375" customWidth="1"/>
  </cols>
  <sheetData>
    <row r="1" spans="2:6" ht="14.4" customHeight="1" x14ac:dyDescent="0.3"/>
    <row r="2" spans="2:6" s="44" customFormat="1" ht="14.4" customHeight="1" x14ac:dyDescent="0.3">
      <c r="B2" s="45" t="s">
        <v>197</v>
      </c>
    </row>
    <row r="3" spans="2:6" s="44" customFormat="1" ht="14.4" customHeight="1" x14ac:dyDescent="0.3"/>
    <row r="4" spans="2:6" ht="14.4" customHeight="1" x14ac:dyDescent="0.3">
      <c r="B4" s="188" t="s">
        <v>35</v>
      </c>
      <c r="C4" s="189" t="s">
        <v>39</v>
      </c>
      <c r="D4" s="190" t="s">
        <v>40</v>
      </c>
      <c r="E4" s="190" t="s">
        <v>41</v>
      </c>
      <c r="F4" s="191" t="s">
        <v>48</v>
      </c>
    </row>
    <row r="5" spans="2:6" ht="14.4" customHeight="1" x14ac:dyDescent="0.3">
      <c r="B5" s="192" t="s">
        <v>25</v>
      </c>
      <c r="C5" s="21">
        <v>5870890</v>
      </c>
      <c r="D5" s="21">
        <v>1742000</v>
      </c>
      <c r="E5" s="21">
        <v>7612890</v>
      </c>
      <c r="F5" s="168">
        <v>0.15304916304269012</v>
      </c>
    </row>
    <row r="6" spans="2:6" ht="14.4" customHeight="1" x14ac:dyDescent="0.3">
      <c r="B6" s="192" t="s">
        <v>33</v>
      </c>
      <c r="C6" s="21">
        <v>2081770</v>
      </c>
      <c r="D6" s="21">
        <v>4631500</v>
      </c>
      <c r="E6" s="21">
        <v>6713270</v>
      </c>
      <c r="F6" s="168">
        <v>0.13496324717414809</v>
      </c>
    </row>
    <row r="7" spans="2:6" ht="14.4" customHeight="1" x14ac:dyDescent="0.3">
      <c r="B7" s="192" t="s">
        <v>36</v>
      </c>
      <c r="C7" s="21">
        <v>0</v>
      </c>
      <c r="D7" s="21">
        <v>6534000</v>
      </c>
      <c r="E7" s="21">
        <v>6534000</v>
      </c>
      <c r="F7" s="168">
        <v>0.13135921198400832</v>
      </c>
    </row>
    <row r="8" spans="2:6" ht="14.4" customHeight="1" x14ac:dyDescent="0.3">
      <c r="B8" s="192" t="s">
        <v>37</v>
      </c>
      <c r="C8" s="21">
        <v>3008050</v>
      </c>
      <c r="D8" s="21">
        <v>3274000</v>
      </c>
      <c r="E8" s="21">
        <v>6282050</v>
      </c>
      <c r="F8" s="168">
        <v>0.1262940216780134</v>
      </c>
    </row>
    <row r="9" spans="2:6" ht="14.4" customHeight="1" x14ac:dyDescent="0.3">
      <c r="B9" s="192" t="s">
        <v>24</v>
      </c>
      <c r="C9" s="21">
        <v>5969170</v>
      </c>
      <c r="D9" s="21">
        <v>290000</v>
      </c>
      <c r="E9" s="21">
        <v>6259170</v>
      </c>
      <c r="F9" s="168">
        <v>0.12583404329261486</v>
      </c>
    </row>
    <row r="10" spans="2:6" ht="14.4" customHeight="1" x14ac:dyDescent="0.3">
      <c r="B10" s="192" t="s">
        <v>32</v>
      </c>
      <c r="C10" s="21">
        <v>1389680</v>
      </c>
      <c r="D10" s="21">
        <v>3964500</v>
      </c>
      <c r="E10" s="21">
        <v>5354180</v>
      </c>
      <c r="F10" s="168">
        <v>0.10764016921036697</v>
      </c>
    </row>
    <row r="11" spans="2:6" ht="14.4" customHeight="1" x14ac:dyDescent="0.3">
      <c r="B11" s="192" t="s">
        <v>30</v>
      </c>
      <c r="C11" s="21">
        <v>452960</v>
      </c>
      <c r="D11" s="21">
        <v>1317000</v>
      </c>
      <c r="E11" s="21">
        <v>1769960</v>
      </c>
      <c r="F11" s="168">
        <v>3.5583188069056533E-2</v>
      </c>
    </row>
    <row r="12" spans="2:6" ht="14.4" customHeight="1" x14ac:dyDescent="0.3">
      <c r="B12" s="192" t="s">
        <v>34</v>
      </c>
      <c r="C12" s="21">
        <v>1185210</v>
      </c>
      <c r="D12" s="21">
        <v>543000</v>
      </c>
      <c r="E12" s="21">
        <v>1728210</v>
      </c>
      <c r="F12" s="168">
        <v>3.4743848139406647E-2</v>
      </c>
    </row>
    <row r="13" spans="2:6" ht="14.4" customHeight="1" x14ac:dyDescent="0.3">
      <c r="B13" s="192" t="s">
        <v>28</v>
      </c>
      <c r="C13" s="21">
        <v>1405240</v>
      </c>
      <c r="D13" s="21">
        <v>295000</v>
      </c>
      <c r="E13" s="21">
        <v>1700240</v>
      </c>
      <c r="F13" s="168">
        <v>3.4181540646417256E-2</v>
      </c>
    </row>
    <row r="14" spans="2:6" ht="14.4" customHeight="1" x14ac:dyDescent="0.3">
      <c r="B14" s="192" t="s">
        <v>27</v>
      </c>
      <c r="C14" s="21">
        <v>678160</v>
      </c>
      <c r="D14" s="21">
        <v>999500</v>
      </c>
      <c r="E14" s="21">
        <v>1677660</v>
      </c>
      <c r="F14" s="168">
        <v>3.3727593446141936E-2</v>
      </c>
    </row>
    <row r="15" spans="2:6" ht="14.4" customHeight="1" x14ac:dyDescent="0.3">
      <c r="B15" s="192" t="s">
        <v>23</v>
      </c>
      <c r="C15" s="21">
        <v>835140</v>
      </c>
      <c r="D15" s="21">
        <v>785000</v>
      </c>
      <c r="E15" s="21">
        <v>1620140</v>
      </c>
      <c r="F15" s="168">
        <v>3.2571214218514118E-2</v>
      </c>
    </row>
    <row r="16" spans="2:6" ht="14.4" customHeight="1" x14ac:dyDescent="0.3">
      <c r="B16" s="192" t="s">
        <v>26</v>
      </c>
      <c r="C16" s="21">
        <v>970140</v>
      </c>
      <c r="D16" s="21">
        <v>169000</v>
      </c>
      <c r="E16" s="21">
        <v>1139140</v>
      </c>
      <c r="F16" s="168">
        <v>2.2901214070931014E-2</v>
      </c>
    </row>
    <row r="17" spans="2:7" ht="14.4" customHeight="1" x14ac:dyDescent="0.3">
      <c r="B17" s="192" t="s">
        <v>29</v>
      </c>
      <c r="C17" s="21">
        <v>717460</v>
      </c>
      <c r="D17" s="21">
        <v>110000</v>
      </c>
      <c r="E17" s="21">
        <v>827460</v>
      </c>
      <c r="F17" s="168">
        <v>1.6635214806900448E-2</v>
      </c>
    </row>
    <row r="18" spans="2:7" ht="14.4" customHeight="1" x14ac:dyDescent="0.3">
      <c r="B18" s="192" t="s">
        <v>22</v>
      </c>
      <c r="C18" s="21">
        <v>204370</v>
      </c>
      <c r="D18" s="21">
        <v>103000</v>
      </c>
      <c r="E18" s="21">
        <v>307370</v>
      </c>
      <c r="F18" s="168">
        <v>6.1793512377601228E-3</v>
      </c>
    </row>
    <row r="19" spans="2:7" ht="14.4" customHeight="1" x14ac:dyDescent="0.3">
      <c r="B19" s="192" t="s">
        <v>31</v>
      </c>
      <c r="C19" s="21">
        <v>215740</v>
      </c>
      <c r="D19" s="21">
        <v>0</v>
      </c>
      <c r="E19" s="21">
        <v>215740</v>
      </c>
      <c r="F19" s="168">
        <v>4.3372262616207463E-3</v>
      </c>
    </row>
    <row r="20" spans="2:7" ht="14.4" customHeight="1" x14ac:dyDescent="0.3">
      <c r="B20" s="188" t="s">
        <v>38</v>
      </c>
      <c r="C20" s="193">
        <v>24983970</v>
      </c>
      <c r="D20" s="193">
        <v>24757500</v>
      </c>
      <c r="E20" s="193">
        <v>49741470</v>
      </c>
      <c r="F20" s="194">
        <v>1.0000000462390866</v>
      </c>
    </row>
    <row r="21" spans="2:7" s="44" customFormat="1" ht="14.4" customHeight="1" x14ac:dyDescent="0.3">
      <c r="C21" s="20"/>
      <c r="D21" s="20"/>
      <c r="E21" s="20"/>
    </row>
    <row r="22" spans="2:7" s="44" customFormat="1" ht="14.4" customHeight="1" x14ac:dyDescent="0.3">
      <c r="B22" s="36" t="s">
        <v>168</v>
      </c>
      <c r="C22" s="20"/>
      <c r="D22" s="20"/>
      <c r="E22" s="20"/>
    </row>
    <row r="23" spans="2:7" s="44" customFormat="1" ht="14.4" customHeight="1" x14ac:dyDescent="0.3">
      <c r="B23" s="19"/>
      <c r="C23" s="20"/>
      <c r="D23" s="20"/>
      <c r="E23" s="20"/>
    </row>
    <row r="24" spans="2:7" s="44" customFormat="1" ht="14.4" customHeight="1" x14ac:dyDescent="0.3">
      <c r="B24" s="19"/>
      <c r="C24" s="20"/>
      <c r="D24" s="20"/>
      <c r="E24" s="20"/>
    </row>
    <row r="25" spans="2:7" ht="59.4" customHeight="1" x14ac:dyDescent="0.3">
      <c r="B25" s="163" t="s">
        <v>198</v>
      </c>
      <c r="C25" s="163"/>
      <c r="D25" s="163"/>
      <c r="E25" s="163"/>
      <c r="F25" s="163"/>
      <c r="G25" s="163"/>
    </row>
  </sheetData>
  <mergeCells count="1">
    <mergeCell ref="B25:G2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40922-7BE2-4B02-9C05-659335AD7F09}">
  <sheetPr codeName="Taul17"/>
  <dimension ref="A2:J74"/>
  <sheetViews>
    <sheetView topLeftCell="A6" workbookViewId="0">
      <selection sqref="A1:A1048576"/>
    </sheetView>
  </sheetViews>
  <sheetFormatPr defaultRowHeight="14.4" x14ac:dyDescent="0.3"/>
  <cols>
    <col min="1" max="1" width="8.88671875" style="44"/>
    <col min="2" max="2" width="20.77734375" customWidth="1"/>
    <col min="3" max="7" width="11.44140625" customWidth="1"/>
    <col min="9" max="9" width="11.44140625" bestFit="1" customWidth="1"/>
  </cols>
  <sheetData>
    <row r="2" spans="2:10" x14ac:dyDescent="0.3">
      <c r="B2" s="45" t="s">
        <v>199</v>
      </c>
    </row>
    <row r="5" spans="2:10" x14ac:dyDescent="0.3">
      <c r="C5" t="s">
        <v>167</v>
      </c>
      <c r="D5" t="s">
        <v>56</v>
      </c>
      <c r="E5" t="s">
        <v>57</v>
      </c>
      <c r="F5" t="s">
        <v>58</v>
      </c>
      <c r="G5" t="s">
        <v>59</v>
      </c>
    </row>
    <row r="6" spans="2:10" x14ac:dyDescent="0.3">
      <c r="B6" t="s">
        <v>31</v>
      </c>
      <c r="C6" s="46">
        <v>169830</v>
      </c>
      <c r="D6" s="46">
        <v>211090</v>
      </c>
      <c r="E6" s="46">
        <v>222150</v>
      </c>
      <c r="F6" s="46">
        <v>249040</v>
      </c>
      <c r="G6" s="46">
        <v>215740</v>
      </c>
      <c r="I6" s="114"/>
      <c r="J6" s="22"/>
    </row>
    <row r="7" spans="2:10" x14ac:dyDescent="0.3">
      <c r="B7" t="s">
        <v>22</v>
      </c>
      <c r="C7" s="46">
        <v>514630</v>
      </c>
      <c r="D7" s="46">
        <v>432350</v>
      </c>
      <c r="E7" s="46">
        <v>385180</v>
      </c>
      <c r="F7" s="46">
        <v>374140</v>
      </c>
      <c r="G7" s="46">
        <v>307370</v>
      </c>
      <c r="I7" s="114"/>
      <c r="J7" s="22"/>
    </row>
    <row r="8" spans="2:10" x14ac:dyDescent="0.3">
      <c r="B8" t="s">
        <v>54</v>
      </c>
      <c r="C8" s="46">
        <v>640800</v>
      </c>
      <c r="D8" s="46">
        <v>655390</v>
      </c>
      <c r="E8" s="46">
        <v>638510</v>
      </c>
      <c r="F8" s="46">
        <v>762230</v>
      </c>
      <c r="G8" s="46">
        <v>827460</v>
      </c>
      <c r="I8" s="114"/>
      <c r="J8" s="22"/>
    </row>
    <row r="9" spans="2:10" x14ac:dyDescent="0.3">
      <c r="B9" t="s">
        <v>26</v>
      </c>
      <c r="C9" s="46">
        <v>972410</v>
      </c>
      <c r="D9" s="46">
        <v>967540</v>
      </c>
      <c r="E9" s="46">
        <v>1054720</v>
      </c>
      <c r="F9" s="46">
        <v>1107560</v>
      </c>
      <c r="G9" s="46">
        <v>1139140</v>
      </c>
      <c r="I9" s="114"/>
      <c r="J9" s="22"/>
    </row>
    <row r="10" spans="2:10" x14ac:dyDescent="0.3">
      <c r="B10" t="s">
        <v>23</v>
      </c>
      <c r="C10" s="46">
        <v>1529050</v>
      </c>
      <c r="D10" s="46">
        <v>1633480</v>
      </c>
      <c r="E10" s="46">
        <v>1597800</v>
      </c>
      <c r="F10" s="46">
        <v>1626450</v>
      </c>
      <c r="G10" s="46">
        <v>1620140</v>
      </c>
      <c r="I10" s="114"/>
      <c r="J10" s="22"/>
    </row>
    <row r="11" spans="2:10" x14ac:dyDescent="0.3">
      <c r="B11" t="s">
        <v>27</v>
      </c>
      <c r="C11" s="46">
        <v>1271910</v>
      </c>
      <c r="D11" s="46">
        <v>1223620</v>
      </c>
      <c r="E11" s="46">
        <v>1290590</v>
      </c>
      <c r="F11" s="46">
        <v>1434120</v>
      </c>
      <c r="G11" s="46">
        <v>1677660</v>
      </c>
      <c r="I11" s="114"/>
      <c r="J11" s="22"/>
    </row>
    <row r="12" spans="2:10" x14ac:dyDescent="0.3">
      <c r="B12" t="s">
        <v>28</v>
      </c>
      <c r="C12" s="46">
        <v>1428100</v>
      </c>
      <c r="D12" s="46">
        <v>1504540</v>
      </c>
      <c r="E12" s="46">
        <v>1634400</v>
      </c>
      <c r="F12" s="46">
        <v>1722700</v>
      </c>
      <c r="G12" s="46">
        <v>1700240</v>
      </c>
      <c r="I12" s="114"/>
      <c r="J12" s="22"/>
    </row>
    <row r="13" spans="2:10" x14ac:dyDescent="0.3">
      <c r="B13" t="s">
        <v>34</v>
      </c>
      <c r="C13" s="46">
        <v>1665570</v>
      </c>
      <c r="D13" s="46">
        <v>1651380</v>
      </c>
      <c r="E13" s="46">
        <v>1624633</v>
      </c>
      <c r="F13" s="46">
        <v>1762550</v>
      </c>
      <c r="G13" s="46">
        <v>1728210</v>
      </c>
      <c r="I13" s="114"/>
      <c r="J13" s="22"/>
    </row>
    <row r="14" spans="2:10" x14ac:dyDescent="0.3">
      <c r="B14" t="s">
        <v>30</v>
      </c>
      <c r="C14" s="46">
        <v>1189540</v>
      </c>
      <c r="D14" s="46">
        <v>1583270</v>
      </c>
      <c r="E14" s="46">
        <v>1638710</v>
      </c>
      <c r="F14" s="46">
        <v>1669610</v>
      </c>
      <c r="G14" s="46">
        <v>1769960</v>
      </c>
      <c r="I14" s="114"/>
      <c r="J14" s="22"/>
    </row>
    <row r="15" spans="2:10" x14ac:dyDescent="0.3">
      <c r="B15" t="s">
        <v>32</v>
      </c>
      <c r="C15" s="46">
        <v>3908020</v>
      </c>
      <c r="D15" s="46">
        <v>4917710</v>
      </c>
      <c r="E15" s="46">
        <v>4918530</v>
      </c>
      <c r="F15" s="46">
        <v>5261630</v>
      </c>
      <c r="G15" s="46">
        <v>5354180</v>
      </c>
      <c r="I15" s="114"/>
      <c r="J15" s="22"/>
    </row>
    <row r="16" spans="2:10" x14ac:dyDescent="0.3">
      <c r="B16" t="s">
        <v>24</v>
      </c>
      <c r="C16" s="46">
        <v>5876980</v>
      </c>
      <c r="D16" s="46">
        <v>6070220</v>
      </c>
      <c r="E16" s="46">
        <v>6080110</v>
      </c>
      <c r="F16" s="46">
        <v>6282300</v>
      </c>
      <c r="G16" s="46">
        <v>6259170</v>
      </c>
      <c r="I16" s="114"/>
      <c r="J16" s="22"/>
    </row>
    <row r="17" spans="2:10" x14ac:dyDescent="0.3">
      <c r="B17" t="s">
        <v>37</v>
      </c>
      <c r="C17" s="46">
        <v>5302100</v>
      </c>
      <c r="D17" s="46">
        <v>6009310</v>
      </c>
      <c r="E17" s="46">
        <v>6137390</v>
      </c>
      <c r="F17" s="46">
        <v>5998430</v>
      </c>
      <c r="G17" s="46">
        <v>6282050</v>
      </c>
      <c r="I17" s="114"/>
      <c r="J17" s="22"/>
    </row>
    <row r="18" spans="2:10" x14ac:dyDescent="0.3">
      <c r="B18" t="s">
        <v>36</v>
      </c>
      <c r="C18" s="46">
        <v>2484000</v>
      </c>
      <c r="D18" s="46">
        <v>2656000</v>
      </c>
      <c r="E18" s="46">
        <v>3168000</v>
      </c>
      <c r="F18" s="46">
        <v>6297000</v>
      </c>
      <c r="G18" s="46">
        <v>6534000</v>
      </c>
      <c r="I18" s="114"/>
      <c r="J18" s="22"/>
    </row>
    <row r="19" spans="2:10" x14ac:dyDescent="0.3">
      <c r="B19" t="s">
        <v>33</v>
      </c>
      <c r="C19" s="46">
        <v>5668980</v>
      </c>
      <c r="D19" s="46">
        <v>6876900</v>
      </c>
      <c r="E19" s="46">
        <v>6906400</v>
      </c>
      <c r="F19" s="46">
        <v>7121500</v>
      </c>
      <c r="G19" s="46">
        <v>6713270</v>
      </c>
      <c r="I19" s="114"/>
      <c r="J19" s="22"/>
    </row>
    <row r="20" spans="2:10" x14ac:dyDescent="0.3">
      <c r="B20" t="s">
        <v>25</v>
      </c>
      <c r="C20" s="46">
        <v>6977000</v>
      </c>
      <c r="D20" s="46">
        <v>7840510</v>
      </c>
      <c r="E20" s="46">
        <v>7848312</v>
      </c>
      <c r="F20" s="46">
        <v>7716240</v>
      </c>
      <c r="G20" s="46">
        <v>7612890</v>
      </c>
      <c r="I20" s="114"/>
      <c r="J20" s="22"/>
    </row>
    <row r="22" spans="2:10" x14ac:dyDescent="0.3">
      <c r="B22" t="s">
        <v>161</v>
      </c>
    </row>
    <row r="23" spans="2:10" x14ac:dyDescent="0.3">
      <c r="B23" s="44" t="s">
        <v>200</v>
      </c>
      <c r="G23" s="44"/>
    </row>
    <row r="24" spans="2:10" x14ac:dyDescent="0.3">
      <c r="G24" s="44"/>
    </row>
    <row r="25" spans="2:10" x14ac:dyDescent="0.3">
      <c r="G25" s="44"/>
    </row>
    <row r="26" spans="2:10" x14ac:dyDescent="0.3">
      <c r="G26" s="44"/>
    </row>
    <row r="27" spans="2:10" x14ac:dyDescent="0.3">
      <c r="B27" s="44"/>
      <c r="G27" s="44"/>
    </row>
    <row r="28" spans="2:10" x14ac:dyDescent="0.3">
      <c r="B28" s="44"/>
      <c r="G28" s="44"/>
    </row>
    <row r="29" spans="2:10" x14ac:dyDescent="0.3">
      <c r="B29" s="44"/>
      <c r="G29" s="44"/>
    </row>
    <row r="30" spans="2:10" x14ac:dyDescent="0.3">
      <c r="B30" s="44"/>
      <c r="G30" s="44"/>
    </row>
    <row r="31" spans="2:10" x14ac:dyDescent="0.3">
      <c r="B31" s="44"/>
      <c r="G31" s="44"/>
    </row>
    <row r="32" spans="2:10" x14ac:dyDescent="0.3">
      <c r="G32" s="44"/>
    </row>
    <row r="33" spans="2:7" x14ac:dyDescent="0.3">
      <c r="G33" s="44"/>
    </row>
    <row r="34" spans="2:7" x14ac:dyDescent="0.3">
      <c r="G34" s="44"/>
    </row>
    <row r="35" spans="2:7" x14ac:dyDescent="0.3">
      <c r="G35" s="44"/>
    </row>
    <row r="36" spans="2:7" x14ac:dyDescent="0.3">
      <c r="G36" s="44"/>
    </row>
    <row r="37" spans="2:7" x14ac:dyDescent="0.3">
      <c r="G37" s="44"/>
    </row>
    <row r="48" spans="2:7" x14ac:dyDescent="0.3">
      <c r="B48" s="12"/>
    </row>
    <row r="51" spans="2:7" x14ac:dyDescent="0.3">
      <c r="B51" s="20"/>
      <c r="C51" s="37"/>
      <c r="D51" s="37"/>
      <c r="E51" s="37"/>
      <c r="F51" s="38"/>
      <c r="G51" s="37"/>
    </row>
    <row r="52" spans="2:7" x14ac:dyDescent="0.3">
      <c r="C52" s="17"/>
      <c r="D52" s="17"/>
      <c r="E52" s="17"/>
      <c r="F52" s="34"/>
      <c r="G52" s="35"/>
    </row>
    <row r="53" spans="2:7" x14ac:dyDescent="0.3">
      <c r="C53" s="17"/>
      <c r="D53" s="17"/>
      <c r="E53" s="17"/>
      <c r="F53" s="34"/>
      <c r="G53" s="35"/>
    </row>
    <row r="54" spans="2:7" x14ac:dyDescent="0.3">
      <c r="C54" s="17"/>
      <c r="D54" s="17"/>
      <c r="E54" s="17"/>
      <c r="F54" s="34"/>
      <c r="G54" s="35"/>
    </row>
    <row r="55" spans="2:7" x14ac:dyDescent="0.3">
      <c r="C55" s="17"/>
      <c r="D55" s="17"/>
      <c r="E55" s="17"/>
      <c r="F55" s="34"/>
      <c r="G55" s="35"/>
    </row>
    <row r="56" spans="2:7" x14ac:dyDescent="0.3">
      <c r="B56" s="20"/>
      <c r="C56" s="33"/>
      <c r="D56" s="33"/>
      <c r="E56" s="33"/>
      <c r="F56" s="34"/>
      <c r="G56" s="35"/>
    </row>
    <row r="57" spans="2:7" x14ac:dyDescent="0.3">
      <c r="B57" s="20"/>
      <c r="C57" s="33"/>
      <c r="D57" s="33"/>
      <c r="E57" s="33"/>
      <c r="F57" s="34"/>
      <c r="G57" s="35"/>
    </row>
    <row r="58" spans="2:7" x14ac:dyDescent="0.3">
      <c r="B58" s="20"/>
      <c r="C58" s="33"/>
      <c r="D58" s="33"/>
      <c r="E58" s="33"/>
      <c r="F58" s="34"/>
      <c r="G58" s="35"/>
    </row>
    <row r="59" spans="2:7" x14ac:dyDescent="0.3">
      <c r="B59" s="20"/>
      <c r="C59" s="33"/>
      <c r="D59" s="33"/>
      <c r="E59" s="33"/>
      <c r="F59" s="34"/>
      <c r="G59" s="35"/>
    </row>
    <row r="60" spans="2:7" x14ac:dyDescent="0.3">
      <c r="C60" s="17"/>
      <c r="D60" s="17"/>
      <c r="E60" s="17"/>
      <c r="F60" s="34"/>
      <c r="G60" s="35"/>
    </row>
    <row r="61" spans="2:7" x14ac:dyDescent="0.3">
      <c r="B61" s="20"/>
      <c r="C61" s="33"/>
      <c r="D61" s="33"/>
      <c r="E61" s="33"/>
      <c r="F61" s="34"/>
      <c r="G61" s="35"/>
    </row>
    <row r="62" spans="2:7" x14ac:dyDescent="0.3">
      <c r="B62" s="36"/>
      <c r="C62" s="33"/>
      <c r="D62" s="33"/>
      <c r="E62" s="33"/>
      <c r="F62" s="34"/>
      <c r="G62" s="35"/>
    </row>
    <row r="63" spans="2:7" x14ac:dyDescent="0.3">
      <c r="B63" s="20"/>
      <c r="C63" s="33"/>
      <c r="D63" s="33"/>
      <c r="E63" s="33"/>
      <c r="F63" s="34"/>
      <c r="G63" s="35"/>
    </row>
    <row r="64" spans="2:7" x14ac:dyDescent="0.3">
      <c r="B64" s="20"/>
      <c r="C64" s="33"/>
      <c r="D64" s="33"/>
      <c r="E64" s="33"/>
      <c r="F64" s="34"/>
      <c r="G64" s="35"/>
    </row>
    <row r="65" spans="2:7" x14ac:dyDescent="0.3">
      <c r="B65" s="20"/>
      <c r="C65" s="33"/>
      <c r="D65" s="33"/>
      <c r="E65" s="33"/>
      <c r="F65" s="34"/>
      <c r="G65" s="35"/>
    </row>
    <row r="66" spans="2:7" x14ac:dyDescent="0.3">
      <c r="B66" s="20"/>
      <c r="C66" s="33"/>
      <c r="D66" s="33"/>
      <c r="E66" s="33"/>
      <c r="F66" s="34"/>
      <c r="G66" s="35"/>
    </row>
    <row r="68" spans="2:7" x14ac:dyDescent="0.3">
      <c r="F68" s="24"/>
    </row>
    <row r="69" spans="2:7" x14ac:dyDescent="0.3">
      <c r="B69" s="11"/>
    </row>
    <row r="72" spans="2:7" x14ac:dyDescent="0.3">
      <c r="B72" s="17"/>
      <c r="C72" s="17"/>
      <c r="D72" s="29"/>
    </row>
    <row r="73" spans="2:7" x14ac:dyDescent="0.3">
      <c r="B73" s="39"/>
      <c r="C73" s="29"/>
      <c r="D73" s="29"/>
      <c r="E73" s="40"/>
      <c r="F73" s="29"/>
    </row>
    <row r="74" spans="2:7" x14ac:dyDescent="0.3">
      <c r="B74" s="17"/>
      <c r="C74" s="17"/>
      <c r="D74" s="17"/>
      <c r="E74" s="41"/>
      <c r="F74" s="29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C9699-051F-4556-9DA0-4E3AF310B4A6}">
  <sheetPr codeName="Taul18"/>
  <dimension ref="B2:E53"/>
  <sheetViews>
    <sheetView workbookViewId="0">
      <selection activeCell="A3" sqref="A3:XFD4"/>
    </sheetView>
  </sheetViews>
  <sheetFormatPr defaultRowHeight="14.4" x14ac:dyDescent="0.3"/>
  <cols>
    <col min="1" max="1" width="8.88671875" style="44"/>
    <col min="2" max="2" width="28.33203125" style="44" customWidth="1"/>
    <col min="3" max="3" width="10.5546875" style="27" customWidth="1"/>
    <col min="4" max="4" width="10.33203125" style="27" bestFit="1" customWidth="1"/>
    <col min="5" max="7" width="8.88671875" style="44"/>
    <col min="8" max="8" width="24.21875" style="44" customWidth="1"/>
    <col min="9" max="16384" width="8.88671875" style="44"/>
  </cols>
  <sheetData>
    <row r="2" spans="2:5" x14ac:dyDescent="0.3">
      <c r="B2" s="49" t="s">
        <v>69</v>
      </c>
    </row>
    <row r="3" spans="2:5" x14ac:dyDescent="0.3">
      <c r="B3" s="13"/>
    </row>
    <row r="4" spans="2:5" ht="16.2" customHeight="1" x14ac:dyDescent="0.3">
      <c r="B4" s="195" t="s">
        <v>70</v>
      </c>
      <c r="C4" s="125" t="s">
        <v>18</v>
      </c>
      <c r="D4" s="125" t="s">
        <v>16</v>
      </c>
      <c r="E4" s="16"/>
    </row>
    <row r="5" spans="2:5" x14ac:dyDescent="0.3">
      <c r="B5" s="196" t="s">
        <v>25</v>
      </c>
      <c r="C5" s="132">
        <v>2235</v>
      </c>
      <c r="D5" s="132">
        <v>426</v>
      </c>
      <c r="E5" s="16"/>
    </row>
    <row r="6" spans="2:5" x14ac:dyDescent="0.3">
      <c r="B6" s="196" t="s">
        <v>24</v>
      </c>
      <c r="C6" s="132">
        <v>1645</v>
      </c>
      <c r="D6" s="132">
        <v>415</v>
      </c>
      <c r="E6" s="16"/>
    </row>
    <row r="7" spans="2:5" x14ac:dyDescent="0.3">
      <c r="B7" s="196" t="s">
        <v>37</v>
      </c>
      <c r="C7" s="132">
        <v>1922</v>
      </c>
      <c r="D7" s="132">
        <v>332</v>
      </c>
      <c r="E7" s="16"/>
    </row>
    <row r="8" spans="2:5" x14ac:dyDescent="0.3">
      <c r="B8" s="196" t="s">
        <v>36</v>
      </c>
      <c r="C8" s="132">
        <v>673</v>
      </c>
      <c r="D8" s="132">
        <v>222</v>
      </c>
      <c r="E8" s="16"/>
    </row>
    <row r="9" spans="2:5" x14ac:dyDescent="0.3">
      <c r="B9" s="196" t="s">
        <v>33</v>
      </c>
      <c r="C9" s="132">
        <v>804</v>
      </c>
      <c r="D9" s="132">
        <v>203</v>
      </c>
      <c r="E9" s="16"/>
    </row>
    <row r="10" spans="2:5" x14ac:dyDescent="0.3">
      <c r="B10" s="196" t="s">
        <v>32</v>
      </c>
      <c r="C10" s="132">
        <v>510</v>
      </c>
      <c r="D10" s="132">
        <v>136</v>
      </c>
      <c r="E10" s="16"/>
    </row>
    <row r="11" spans="2:5" x14ac:dyDescent="0.3">
      <c r="B11" s="196" t="s">
        <v>28</v>
      </c>
      <c r="C11" s="132">
        <v>479</v>
      </c>
      <c r="D11" s="132">
        <v>100</v>
      </c>
      <c r="E11" s="16"/>
    </row>
    <row r="12" spans="2:5" x14ac:dyDescent="0.3">
      <c r="B12" s="196" t="s">
        <v>34</v>
      </c>
      <c r="C12" s="132">
        <v>453</v>
      </c>
      <c r="D12" s="132">
        <v>99</v>
      </c>
      <c r="E12" s="16"/>
    </row>
    <row r="13" spans="2:5" x14ac:dyDescent="0.3">
      <c r="B13" s="196" t="s">
        <v>27</v>
      </c>
      <c r="C13" s="132">
        <v>672</v>
      </c>
      <c r="D13" s="132">
        <v>81</v>
      </c>
      <c r="E13" s="16"/>
    </row>
    <row r="14" spans="2:5" x14ac:dyDescent="0.3">
      <c r="B14" s="196" t="s">
        <v>26</v>
      </c>
      <c r="C14" s="132">
        <v>462</v>
      </c>
      <c r="D14" s="132">
        <v>75</v>
      </c>
      <c r="E14" s="16"/>
    </row>
    <row r="15" spans="2:5" x14ac:dyDescent="0.3">
      <c r="B15" s="196" t="s">
        <v>23</v>
      </c>
      <c r="C15" s="132">
        <v>450</v>
      </c>
      <c r="D15" s="132">
        <v>70</v>
      </c>
      <c r="E15" s="16"/>
    </row>
    <row r="16" spans="2:5" x14ac:dyDescent="0.3">
      <c r="B16" s="196" t="s">
        <v>29</v>
      </c>
      <c r="C16" s="132">
        <v>320</v>
      </c>
      <c r="D16" s="132">
        <v>61</v>
      </c>
      <c r="E16" s="16"/>
    </row>
    <row r="17" spans="2:5" x14ac:dyDescent="0.3">
      <c r="B17" s="196" t="s">
        <v>30</v>
      </c>
      <c r="C17" s="132">
        <v>183</v>
      </c>
      <c r="D17" s="132">
        <v>56</v>
      </c>
      <c r="E17" s="16"/>
    </row>
    <row r="18" spans="2:5" x14ac:dyDescent="0.3">
      <c r="B18" s="196" t="s">
        <v>31</v>
      </c>
      <c r="C18" s="132">
        <v>98</v>
      </c>
      <c r="D18" s="132">
        <v>18</v>
      </c>
      <c r="E18" s="16"/>
    </row>
    <row r="19" spans="2:5" x14ac:dyDescent="0.3">
      <c r="B19" s="196" t="s">
        <v>22</v>
      </c>
      <c r="C19" s="132">
        <v>47</v>
      </c>
      <c r="D19" s="132">
        <v>14</v>
      </c>
      <c r="E19" s="16"/>
    </row>
    <row r="20" spans="2:5" x14ac:dyDescent="0.3">
      <c r="B20" s="13"/>
    </row>
    <row r="21" spans="2:5" x14ac:dyDescent="0.3">
      <c r="B21" s="44" t="s">
        <v>238</v>
      </c>
    </row>
    <row r="25" spans="2:5" x14ac:dyDescent="0.3">
      <c r="C25" s="44"/>
      <c r="D25" s="44"/>
    </row>
    <row r="26" spans="2:5" x14ac:dyDescent="0.3">
      <c r="C26" s="44"/>
      <c r="D26" s="44"/>
    </row>
    <row r="27" spans="2:5" x14ac:dyDescent="0.3">
      <c r="C27" s="48"/>
      <c r="D27" s="44"/>
    </row>
    <row r="28" spans="2:5" x14ac:dyDescent="0.3">
      <c r="C28" s="48"/>
      <c r="D28" s="44"/>
    </row>
    <row r="29" spans="2:5" x14ac:dyDescent="0.3">
      <c r="C29" s="48"/>
      <c r="D29" s="44"/>
    </row>
    <row r="30" spans="2:5" x14ac:dyDescent="0.3">
      <c r="C30" s="48"/>
      <c r="D30" s="44"/>
    </row>
    <row r="31" spans="2:5" x14ac:dyDescent="0.3">
      <c r="C31" s="48"/>
      <c r="D31" s="44"/>
    </row>
    <row r="32" spans="2:5" x14ac:dyDescent="0.3">
      <c r="C32" s="48"/>
      <c r="D32" s="44"/>
    </row>
    <row r="33" spans="3:4" x14ac:dyDescent="0.3">
      <c r="C33" s="48"/>
      <c r="D33" s="44"/>
    </row>
    <row r="34" spans="3:4" x14ac:dyDescent="0.3">
      <c r="C34" s="48"/>
      <c r="D34" s="44"/>
    </row>
    <row r="35" spans="3:4" x14ac:dyDescent="0.3">
      <c r="C35" s="48"/>
      <c r="D35" s="44"/>
    </row>
    <row r="36" spans="3:4" x14ac:dyDescent="0.3">
      <c r="C36" s="48"/>
      <c r="D36" s="44"/>
    </row>
    <row r="37" spans="3:4" x14ac:dyDescent="0.3">
      <c r="C37" s="48"/>
      <c r="D37" s="44"/>
    </row>
    <row r="38" spans="3:4" x14ac:dyDescent="0.3">
      <c r="C38" s="48"/>
      <c r="D38" s="44"/>
    </row>
    <row r="39" spans="3:4" x14ac:dyDescent="0.3">
      <c r="C39" s="48"/>
      <c r="D39" s="44"/>
    </row>
    <row r="40" spans="3:4" x14ac:dyDescent="0.3">
      <c r="C40" s="48"/>
      <c r="D40" s="44"/>
    </row>
    <row r="41" spans="3:4" x14ac:dyDescent="0.3">
      <c r="C41" s="48"/>
      <c r="D41" s="44"/>
    </row>
    <row r="42" spans="3:4" x14ac:dyDescent="0.3">
      <c r="C42" s="44"/>
      <c r="D42" s="44"/>
    </row>
    <row r="43" spans="3:4" x14ac:dyDescent="0.3">
      <c r="C43" s="44"/>
      <c r="D43" s="44"/>
    </row>
    <row r="44" spans="3:4" x14ac:dyDescent="0.3">
      <c r="C44" s="44"/>
      <c r="D44" s="44"/>
    </row>
    <row r="45" spans="3:4" x14ac:dyDescent="0.3">
      <c r="C45" s="44"/>
      <c r="D45" s="44"/>
    </row>
    <row r="46" spans="3:4" x14ac:dyDescent="0.3">
      <c r="C46" s="44"/>
      <c r="D46" s="44"/>
    </row>
    <row r="47" spans="3:4" x14ac:dyDescent="0.3">
      <c r="C47" s="44"/>
      <c r="D47" s="44"/>
    </row>
    <row r="48" spans="3:4" x14ac:dyDescent="0.3">
      <c r="C48" s="44"/>
      <c r="D48" s="44"/>
    </row>
    <row r="49" spans="3:4" x14ac:dyDescent="0.3">
      <c r="C49" s="44"/>
      <c r="D49" s="44"/>
    </row>
    <row r="50" spans="3:4" x14ac:dyDescent="0.3">
      <c r="C50" s="44"/>
      <c r="D50" s="44"/>
    </row>
    <row r="51" spans="3:4" x14ac:dyDescent="0.3">
      <c r="C51" s="44"/>
      <c r="D51" s="44"/>
    </row>
    <row r="52" spans="3:4" x14ac:dyDescent="0.3">
      <c r="C52" s="44"/>
      <c r="D52" s="44"/>
    </row>
    <row r="53" spans="3:4" x14ac:dyDescent="0.3">
      <c r="C53" s="44"/>
      <c r="D53" s="4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79240-63F5-4CE2-A3D8-CDB72C8C565F}">
  <sheetPr codeName="Taul19"/>
  <dimension ref="B2:N109"/>
  <sheetViews>
    <sheetView topLeftCell="A16" workbookViewId="0">
      <selection activeCell="A3" sqref="A3:XFD20"/>
    </sheetView>
  </sheetViews>
  <sheetFormatPr defaultRowHeight="14.4" x14ac:dyDescent="0.3"/>
  <cols>
    <col min="1" max="1" width="8.88671875" style="44"/>
    <col min="2" max="2" width="29.33203125" style="44" customWidth="1"/>
    <col min="3" max="3" width="26.21875" style="44" customWidth="1"/>
    <col min="4" max="4" width="14.88671875" style="44" customWidth="1"/>
    <col min="5" max="6" width="8.88671875" style="44"/>
    <col min="7" max="7" width="14" style="44" customWidth="1"/>
    <col min="8" max="10" width="8.88671875" style="44"/>
    <col min="11" max="11" width="20.44140625" style="44" customWidth="1"/>
    <col min="12" max="12" width="12.88671875" style="44" customWidth="1"/>
    <col min="13" max="13" width="8.88671875" style="44"/>
    <col min="14" max="14" width="9.5546875" style="44" customWidth="1"/>
    <col min="15" max="15" width="19.88671875" style="44" customWidth="1"/>
    <col min="16" max="16" width="10.5546875" style="44" customWidth="1"/>
    <col min="17" max="16384" width="8.88671875" style="44"/>
  </cols>
  <sheetData>
    <row r="2" spans="2:3" x14ac:dyDescent="0.3">
      <c r="B2" s="45" t="s">
        <v>71</v>
      </c>
    </row>
    <row r="3" spans="2:3" ht="14.4" customHeight="1" x14ac:dyDescent="0.3"/>
    <row r="4" spans="2:3" ht="14.4" customHeight="1" x14ac:dyDescent="0.3">
      <c r="B4" s="197" t="s">
        <v>35</v>
      </c>
      <c r="C4" s="197" t="s">
        <v>72</v>
      </c>
    </row>
    <row r="5" spans="2:3" ht="14.4" customHeight="1" x14ac:dyDescent="0.3">
      <c r="B5" s="198" t="s">
        <v>36</v>
      </c>
      <c r="C5" s="199">
        <v>0.32986627043090638</v>
      </c>
    </row>
    <row r="6" spans="2:3" ht="14.4" customHeight="1" x14ac:dyDescent="0.3">
      <c r="B6" s="198" t="s">
        <v>30</v>
      </c>
      <c r="C6" s="199">
        <v>0.30601092896174864</v>
      </c>
    </row>
    <row r="7" spans="2:3" ht="14.4" customHeight="1" x14ac:dyDescent="0.3">
      <c r="B7" s="198" t="s">
        <v>22</v>
      </c>
      <c r="C7" s="199">
        <v>0.2978723404255319</v>
      </c>
    </row>
    <row r="8" spans="2:3" ht="14.4" customHeight="1" x14ac:dyDescent="0.3">
      <c r="B8" s="198" t="s">
        <v>32</v>
      </c>
      <c r="C8" s="199">
        <v>0.26666666666666666</v>
      </c>
    </row>
    <row r="9" spans="2:3" ht="14.4" customHeight="1" x14ac:dyDescent="0.3">
      <c r="B9" s="198" t="s">
        <v>33</v>
      </c>
      <c r="C9" s="199">
        <v>0.25248756218905472</v>
      </c>
    </row>
    <row r="10" spans="2:3" ht="14.4" customHeight="1" x14ac:dyDescent="0.3">
      <c r="B10" s="198" t="s">
        <v>24</v>
      </c>
      <c r="C10" s="199">
        <v>0.25227963525835867</v>
      </c>
    </row>
    <row r="11" spans="2:3" ht="14.4" customHeight="1" x14ac:dyDescent="0.3">
      <c r="B11" s="198" t="s">
        <v>34</v>
      </c>
      <c r="C11" s="199">
        <v>0.2185430463576159</v>
      </c>
    </row>
    <row r="12" spans="2:3" ht="14.4" customHeight="1" x14ac:dyDescent="0.3">
      <c r="B12" s="198" t="s">
        <v>28</v>
      </c>
      <c r="C12" s="199">
        <v>0.20876826722338204</v>
      </c>
    </row>
    <row r="13" spans="2:3" ht="14.4" customHeight="1" x14ac:dyDescent="0.3">
      <c r="B13" s="198" t="s">
        <v>29</v>
      </c>
      <c r="C13" s="199">
        <v>0.19062499999999999</v>
      </c>
    </row>
    <row r="14" spans="2:3" ht="14.4" customHeight="1" x14ac:dyDescent="0.3">
      <c r="B14" s="198" t="s">
        <v>25</v>
      </c>
      <c r="C14" s="199">
        <v>0.1906040268456376</v>
      </c>
    </row>
    <row r="15" spans="2:3" ht="14.4" customHeight="1" x14ac:dyDescent="0.3">
      <c r="B15" s="198" t="s">
        <v>31</v>
      </c>
      <c r="C15" s="199">
        <v>0.18367346938775511</v>
      </c>
    </row>
    <row r="16" spans="2:3" ht="14.4" customHeight="1" x14ac:dyDescent="0.3">
      <c r="B16" s="198" t="s">
        <v>37</v>
      </c>
      <c r="C16" s="199">
        <v>0.17273673257023933</v>
      </c>
    </row>
    <row r="17" spans="2:11" ht="14.4" customHeight="1" x14ac:dyDescent="0.3">
      <c r="B17" s="198" t="s">
        <v>26</v>
      </c>
      <c r="C17" s="199">
        <v>0.16233766233766234</v>
      </c>
    </row>
    <row r="18" spans="2:11" ht="14.4" customHeight="1" x14ac:dyDescent="0.3">
      <c r="B18" s="198" t="s">
        <v>23</v>
      </c>
      <c r="C18" s="199">
        <v>0.15555555555555556</v>
      </c>
    </row>
    <row r="19" spans="2:11" ht="14.4" customHeight="1" x14ac:dyDescent="0.3">
      <c r="B19" s="198" t="s">
        <v>27</v>
      </c>
      <c r="C19" s="199">
        <v>0.12053571428571429</v>
      </c>
    </row>
    <row r="20" spans="2:11" ht="14.4" customHeight="1" x14ac:dyDescent="0.3">
      <c r="B20" s="200" t="s">
        <v>201</v>
      </c>
      <c r="C20" s="201">
        <v>0.23032218597063622</v>
      </c>
    </row>
    <row r="21" spans="2:11" ht="13.8" customHeight="1" x14ac:dyDescent="0.3"/>
    <row r="22" spans="2:11" ht="13.8" customHeight="1" x14ac:dyDescent="0.3">
      <c r="B22" s="133" t="s">
        <v>202</v>
      </c>
    </row>
    <row r="23" spans="2:11" ht="13.8" customHeight="1" x14ac:dyDescent="0.3"/>
    <row r="24" spans="2:11" ht="13.8" customHeight="1" x14ac:dyDescent="0.3">
      <c r="B24" s="45"/>
    </row>
    <row r="25" spans="2:11" ht="13.8" customHeight="1" x14ac:dyDescent="0.3"/>
    <row r="26" spans="2:11" ht="13.8" customHeight="1" thickBot="1" x14ac:dyDescent="0.35">
      <c r="G26" s="27"/>
    </row>
    <row r="27" spans="2:11" ht="27" customHeight="1" thickBot="1" x14ac:dyDescent="0.35">
      <c r="F27" s="54"/>
      <c r="G27" s="55"/>
      <c r="H27" s="50"/>
      <c r="I27" s="51"/>
      <c r="J27" s="51"/>
    </row>
    <row r="28" spans="2:11" x14ac:dyDescent="0.3">
      <c r="G28" s="55"/>
      <c r="H28" s="52"/>
      <c r="I28" s="53"/>
      <c r="J28" s="53"/>
      <c r="K28" s="22"/>
    </row>
    <row r="29" spans="2:11" x14ac:dyDescent="0.3">
      <c r="G29" s="55"/>
      <c r="H29" s="52"/>
      <c r="I29" s="53"/>
      <c r="J29" s="53"/>
      <c r="K29" s="22"/>
    </row>
    <row r="30" spans="2:11" x14ac:dyDescent="0.3">
      <c r="G30" s="55"/>
      <c r="H30" s="52"/>
      <c r="I30" s="53"/>
      <c r="J30" s="53"/>
      <c r="K30" s="22"/>
    </row>
    <row r="31" spans="2:11" x14ac:dyDescent="0.3">
      <c r="G31" s="55"/>
      <c r="H31" s="52"/>
      <c r="I31" s="53"/>
      <c r="J31" s="53"/>
      <c r="K31" s="22"/>
    </row>
    <row r="32" spans="2:11" x14ac:dyDescent="0.3">
      <c r="G32" s="55"/>
      <c r="H32" s="52"/>
      <c r="I32" s="53"/>
      <c r="J32" s="53"/>
      <c r="K32" s="22"/>
    </row>
    <row r="33" spans="2:14" x14ac:dyDescent="0.3">
      <c r="G33" s="55"/>
      <c r="H33" s="52"/>
      <c r="I33" s="53"/>
      <c r="J33" s="53"/>
      <c r="K33" s="22"/>
    </row>
    <row r="34" spans="2:14" x14ac:dyDescent="0.3">
      <c r="G34" s="55"/>
      <c r="H34" s="52"/>
      <c r="I34" s="53"/>
      <c r="J34" s="53"/>
      <c r="K34" s="22"/>
    </row>
    <row r="35" spans="2:14" x14ac:dyDescent="0.3">
      <c r="G35" s="55"/>
      <c r="H35" s="52"/>
      <c r="I35" s="53"/>
      <c r="J35" s="53"/>
      <c r="K35" s="22"/>
    </row>
    <row r="36" spans="2:14" x14ac:dyDescent="0.3">
      <c r="G36" s="55"/>
      <c r="H36" s="52"/>
      <c r="I36" s="53"/>
      <c r="J36" s="53"/>
      <c r="K36" s="22"/>
    </row>
    <row r="37" spans="2:14" x14ac:dyDescent="0.3">
      <c r="G37" s="55"/>
      <c r="H37" s="52"/>
      <c r="I37" s="53"/>
      <c r="J37" s="53"/>
      <c r="K37" s="22"/>
    </row>
    <row r="38" spans="2:14" x14ac:dyDescent="0.3">
      <c r="G38" s="55"/>
      <c r="H38" s="52"/>
      <c r="I38" s="53"/>
      <c r="J38" s="53"/>
      <c r="K38" s="22"/>
    </row>
    <row r="39" spans="2:14" x14ac:dyDescent="0.3">
      <c r="G39" s="55"/>
      <c r="H39" s="52"/>
      <c r="I39" s="53"/>
      <c r="J39" s="53"/>
      <c r="K39" s="22"/>
    </row>
    <row r="40" spans="2:14" x14ac:dyDescent="0.3">
      <c r="G40" s="55"/>
      <c r="H40" s="52"/>
      <c r="I40" s="53"/>
      <c r="J40" s="53"/>
      <c r="K40" s="22"/>
    </row>
    <row r="41" spans="2:14" x14ac:dyDescent="0.3">
      <c r="G41" s="55"/>
      <c r="H41" s="52"/>
      <c r="I41" s="53"/>
      <c r="J41" s="53"/>
      <c r="K41" s="22"/>
    </row>
    <row r="42" spans="2:14" x14ac:dyDescent="0.3">
      <c r="H42" s="52"/>
      <c r="I42" s="53"/>
      <c r="J42" s="53"/>
      <c r="K42" s="22"/>
    </row>
    <row r="43" spans="2:14" ht="41.4" customHeight="1" x14ac:dyDescent="0.3">
      <c r="B43" s="56"/>
      <c r="H43" s="52"/>
      <c r="I43" s="53"/>
      <c r="J43" s="53"/>
    </row>
    <row r="44" spans="2:14" ht="25.8" customHeight="1" x14ac:dyDescent="0.3">
      <c r="H44" s="52"/>
      <c r="I44" s="27"/>
      <c r="J44" s="27"/>
    </row>
    <row r="45" spans="2:14" x14ac:dyDescent="0.3">
      <c r="H45" s="52"/>
      <c r="I45" s="27"/>
      <c r="J45" s="27"/>
      <c r="K45" s="22"/>
    </row>
    <row r="47" spans="2:14" x14ac:dyDescent="0.3">
      <c r="L47" s="46"/>
      <c r="M47" s="46"/>
      <c r="N47" s="22"/>
    </row>
    <row r="48" spans="2:14" x14ac:dyDescent="0.3">
      <c r="B48" s="50"/>
      <c r="C48" s="51"/>
      <c r="D48" s="51"/>
    </row>
    <row r="49" spans="2:5" x14ac:dyDescent="0.3">
      <c r="B49" s="52"/>
      <c r="C49" s="53"/>
      <c r="D49" s="53"/>
      <c r="E49" s="22"/>
    </row>
    <row r="50" spans="2:5" x14ac:dyDescent="0.3">
      <c r="B50" s="52"/>
      <c r="C50" s="53"/>
      <c r="D50" s="53"/>
      <c r="E50" s="22"/>
    </row>
    <row r="51" spans="2:5" x14ac:dyDescent="0.3">
      <c r="B51" s="52"/>
      <c r="C51" s="53"/>
      <c r="D51" s="53"/>
      <c r="E51" s="22"/>
    </row>
    <row r="52" spans="2:5" x14ac:dyDescent="0.3">
      <c r="B52" s="52"/>
      <c r="C52" s="53"/>
      <c r="D52" s="53"/>
      <c r="E52" s="22"/>
    </row>
    <row r="53" spans="2:5" x14ac:dyDescent="0.3">
      <c r="B53" s="52"/>
      <c r="C53" s="53"/>
      <c r="D53" s="53"/>
      <c r="E53" s="22"/>
    </row>
    <row r="54" spans="2:5" x14ac:dyDescent="0.3">
      <c r="B54" s="52"/>
      <c r="C54" s="53"/>
      <c r="D54" s="53"/>
      <c r="E54" s="22"/>
    </row>
    <row r="55" spans="2:5" x14ac:dyDescent="0.3">
      <c r="B55" s="52"/>
      <c r="C55" s="53"/>
      <c r="D55" s="53"/>
      <c r="E55" s="22"/>
    </row>
    <row r="56" spans="2:5" x14ac:dyDescent="0.3">
      <c r="B56" s="52"/>
      <c r="C56" s="53"/>
      <c r="D56" s="53"/>
      <c r="E56" s="22"/>
    </row>
    <row r="57" spans="2:5" x14ac:dyDescent="0.3">
      <c r="B57" s="52"/>
      <c r="C57" s="53"/>
      <c r="D57" s="53"/>
      <c r="E57" s="22"/>
    </row>
    <row r="58" spans="2:5" x14ac:dyDescent="0.3">
      <c r="B58" s="52"/>
      <c r="C58" s="53"/>
      <c r="D58" s="53"/>
      <c r="E58" s="22"/>
    </row>
    <row r="59" spans="2:5" x14ac:dyDescent="0.3">
      <c r="B59" s="52"/>
      <c r="C59" s="53"/>
      <c r="D59" s="53"/>
      <c r="E59" s="22"/>
    </row>
    <row r="60" spans="2:5" x14ac:dyDescent="0.3">
      <c r="B60" s="52"/>
      <c r="C60" s="53"/>
      <c r="D60" s="53"/>
      <c r="E60" s="22"/>
    </row>
    <row r="61" spans="2:5" x14ac:dyDescent="0.3">
      <c r="B61" s="52"/>
      <c r="C61" s="53"/>
      <c r="D61" s="53"/>
      <c r="E61" s="22"/>
    </row>
    <row r="62" spans="2:5" x14ac:dyDescent="0.3">
      <c r="B62" s="52"/>
      <c r="C62" s="53"/>
      <c r="D62" s="53"/>
      <c r="E62" s="22"/>
    </row>
    <row r="63" spans="2:5" x14ac:dyDescent="0.3">
      <c r="B63" s="52"/>
      <c r="C63" s="53"/>
      <c r="D63" s="53"/>
      <c r="E63" s="22"/>
    </row>
    <row r="73" spans="2:5" x14ac:dyDescent="0.3">
      <c r="B73" s="45"/>
      <c r="C73" s="57"/>
      <c r="E73" s="22"/>
    </row>
    <row r="74" spans="2:5" x14ac:dyDescent="0.3">
      <c r="C74" s="58"/>
      <c r="E74" s="22"/>
    </row>
    <row r="75" spans="2:5" x14ac:dyDescent="0.3">
      <c r="C75" s="58"/>
      <c r="E75" s="22"/>
    </row>
    <row r="76" spans="2:5" x14ac:dyDescent="0.3">
      <c r="C76" s="58"/>
      <c r="E76" s="22"/>
    </row>
    <row r="77" spans="2:5" x14ac:dyDescent="0.3">
      <c r="C77" s="58"/>
      <c r="E77" s="22"/>
    </row>
    <row r="78" spans="2:5" x14ac:dyDescent="0.3">
      <c r="C78" s="58"/>
      <c r="E78" s="22"/>
    </row>
    <row r="79" spans="2:5" x14ac:dyDescent="0.3">
      <c r="C79" s="58"/>
      <c r="E79" s="22"/>
    </row>
    <row r="80" spans="2:5" x14ac:dyDescent="0.3">
      <c r="C80" s="58"/>
      <c r="E80" s="22"/>
    </row>
    <row r="81" spans="2:5" x14ac:dyDescent="0.3">
      <c r="C81" s="58"/>
      <c r="E81" s="22"/>
    </row>
    <row r="82" spans="2:5" x14ac:dyDescent="0.3">
      <c r="C82" s="58"/>
      <c r="E82" s="22"/>
    </row>
    <row r="83" spans="2:5" x14ac:dyDescent="0.3">
      <c r="C83" s="58"/>
      <c r="E83" s="22"/>
    </row>
    <row r="84" spans="2:5" x14ac:dyDescent="0.3">
      <c r="C84" s="58"/>
      <c r="E84" s="22"/>
    </row>
    <row r="85" spans="2:5" x14ac:dyDescent="0.3">
      <c r="C85" s="58"/>
      <c r="E85" s="22"/>
    </row>
    <row r="86" spans="2:5" x14ac:dyDescent="0.3">
      <c r="C86" s="58"/>
      <c r="E86" s="22"/>
    </row>
    <row r="87" spans="2:5" x14ac:dyDescent="0.3">
      <c r="C87" s="58"/>
      <c r="E87" s="22"/>
    </row>
    <row r="88" spans="2:5" x14ac:dyDescent="0.3">
      <c r="C88" s="58"/>
      <c r="E88" s="22"/>
    </row>
    <row r="89" spans="2:5" x14ac:dyDescent="0.3">
      <c r="B89" s="45"/>
      <c r="C89" s="59"/>
    </row>
    <row r="93" spans="2:5" x14ac:dyDescent="0.3">
      <c r="B93" s="45"/>
      <c r="C93" s="57"/>
    </row>
    <row r="94" spans="2:5" x14ac:dyDescent="0.3">
      <c r="C94" s="58"/>
    </row>
    <row r="95" spans="2:5" x14ac:dyDescent="0.3">
      <c r="C95" s="58"/>
    </row>
    <row r="96" spans="2:5" x14ac:dyDescent="0.3">
      <c r="C96" s="58"/>
    </row>
    <row r="97" spans="2:3" x14ac:dyDescent="0.3">
      <c r="C97" s="58"/>
    </row>
    <row r="98" spans="2:3" x14ac:dyDescent="0.3">
      <c r="C98" s="58"/>
    </row>
    <row r="99" spans="2:3" x14ac:dyDescent="0.3">
      <c r="C99" s="58"/>
    </row>
    <row r="100" spans="2:3" x14ac:dyDescent="0.3">
      <c r="C100" s="58"/>
    </row>
    <row r="101" spans="2:3" x14ac:dyDescent="0.3">
      <c r="C101" s="58"/>
    </row>
    <row r="102" spans="2:3" x14ac:dyDescent="0.3">
      <c r="C102" s="58"/>
    </row>
    <row r="103" spans="2:3" x14ac:dyDescent="0.3">
      <c r="C103" s="58"/>
    </row>
    <row r="104" spans="2:3" x14ac:dyDescent="0.3">
      <c r="C104" s="58"/>
    </row>
    <row r="105" spans="2:3" x14ac:dyDescent="0.3">
      <c r="C105" s="58"/>
    </row>
    <row r="106" spans="2:3" x14ac:dyDescent="0.3">
      <c r="C106" s="58"/>
    </row>
    <row r="107" spans="2:3" x14ac:dyDescent="0.3">
      <c r="C107" s="58"/>
    </row>
    <row r="108" spans="2:3" x14ac:dyDescent="0.3">
      <c r="C108" s="58"/>
    </row>
    <row r="109" spans="2:3" x14ac:dyDescent="0.3">
      <c r="B109" s="45"/>
      <c r="C109" s="59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630AD-2D69-40F7-9510-215CD5AFE490}">
  <sheetPr codeName="Taul20"/>
  <dimension ref="B2:C62"/>
  <sheetViews>
    <sheetView topLeftCell="A5" workbookViewId="0">
      <selection activeCell="A26" sqref="A26:F64"/>
    </sheetView>
  </sheetViews>
  <sheetFormatPr defaultRowHeight="14.4" x14ac:dyDescent="0.3"/>
  <cols>
    <col min="1" max="1" width="8.88671875" style="44"/>
    <col min="2" max="2" width="31.33203125" style="44" customWidth="1"/>
    <col min="3" max="3" width="25.88671875" style="44" customWidth="1"/>
    <col min="4" max="16384" width="8.88671875" style="44"/>
  </cols>
  <sheetData>
    <row r="2" spans="2:3" x14ac:dyDescent="0.3">
      <c r="B2" s="45" t="s">
        <v>74</v>
      </c>
    </row>
    <row r="4" spans="2:3" x14ac:dyDescent="0.3">
      <c r="B4" s="45"/>
      <c r="C4" s="45" t="s">
        <v>73</v>
      </c>
    </row>
    <row r="5" spans="2:3" x14ac:dyDescent="0.3">
      <c r="B5" s="60" t="s">
        <v>22</v>
      </c>
      <c r="C5" s="55">
        <v>0.23076923076923078</v>
      </c>
    </row>
    <row r="6" spans="2:3" x14ac:dyDescent="0.3">
      <c r="B6" s="60" t="s">
        <v>33</v>
      </c>
      <c r="C6" s="55">
        <v>0.14335664335664336</v>
      </c>
    </row>
    <row r="7" spans="2:3" x14ac:dyDescent="0.3">
      <c r="B7" s="60" t="s">
        <v>24</v>
      </c>
      <c r="C7" s="55">
        <v>0.11358024691358025</v>
      </c>
    </row>
    <row r="8" spans="2:3" x14ac:dyDescent="0.3">
      <c r="B8" s="60" t="s">
        <v>32</v>
      </c>
      <c r="C8" s="55">
        <v>9.2307692307692313E-2</v>
      </c>
    </row>
    <row r="9" spans="2:3" x14ac:dyDescent="0.3">
      <c r="B9" s="60" t="s">
        <v>28</v>
      </c>
      <c r="C9" s="55">
        <v>9.0425531914893623E-2</v>
      </c>
    </row>
    <row r="10" spans="2:3" x14ac:dyDescent="0.3">
      <c r="B10" s="60" t="s">
        <v>26</v>
      </c>
      <c r="C10" s="55">
        <v>9.0225563909774431E-2</v>
      </c>
    </row>
    <row r="11" spans="2:3" x14ac:dyDescent="0.3">
      <c r="B11" s="60" t="s">
        <v>31</v>
      </c>
      <c r="C11" s="55">
        <v>8.5714285714285715E-2</v>
      </c>
    </row>
    <row r="12" spans="2:3" x14ac:dyDescent="0.3">
      <c r="B12" s="60" t="s">
        <v>23</v>
      </c>
      <c r="C12" s="55">
        <v>8.2758620689655171E-2</v>
      </c>
    </row>
    <row r="13" spans="2:3" x14ac:dyDescent="0.3">
      <c r="B13" s="60" t="s">
        <v>30</v>
      </c>
      <c r="C13" s="55">
        <v>8.1081081081081086E-2</v>
      </c>
    </row>
    <row r="14" spans="2:3" x14ac:dyDescent="0.3">
      <c r="B14" s="60" t="s">
        <v>34</v>
      </c>
      <c r="C14" s="55">
        <v>8.0246913580246909E-2</v>
      </c>
    </row>
    <row r="15" spans="2:3" x14ac:dyDescent="0.3">
      <c r="B15" s="60" t="s">
        <v>29</v>
      </c>
      <c r="C15" s="55">
        <v>7.9646017699115043E-2</v>
      </c>
    </row>
    <row r="16" spans="2:3" x14ac:dyDescent="0.3">
      <c r="B16" s="60" t="s">
        <v>25</v>
      </c>
      <c r="C16" s="55">
        <v>7.373737373737374E-2</v>
      </c>
    </row>
    <row r="17" spans="2:3" x14ac:dyDescent="0.3">
      <c r="B17" s="60" t="s">
        <v>37</v>
      </c>
      <c r="C17" s="55">
        <v>6.7851373182552507E-2</v>
      </c>
    </row>
    <row r="18" spans="2:3" x14ac:dyDescent="0.3">
      <c r="B18" s="60" t="s">
        <v>27</v>
      </c>
      <c r="C18" s="55">
        <v>5.6034482758620691E-2</v>
      </c>
    </row>
    <row r="19" spans="2:3" x14ac:dyDescent="0.3">
      <c r="B19" s="61" t="s">
        <v>75</v>
      </c>
      <c r="C19" s="111">
        <v>8.7054833239118098E-2</v>
      </c>
    </row>
    <row r="20" spans="2:3" x14ac:dyDescent="0.3">
      <c r="C20" s="55"/>
    </row>
    <row r="29" spans="2:3" x14ac:dyDescent="0.3">
      <c r="B29" s="45"/>
      <c r="C29" s="45"/>
    </row>
    <row r="30" spans="2:3" x14ac:dyDescent="0.3">
      <c r="B30" s="61"/>
      <c r="C30" s="62"/>
    </row>
    <row r="31" spans="2:3" x14ac:dyDescent="0.3">
      <c r="B31" s="60"/>
      <c r="C31" s="55"/>
    </row>
    <row r="32" spans="2:3" x14ac:dyDescent="0.3">
      <c r="B32" s="60"/>
      <c r="C32" s="55"/>
    </row>
    <row r="33" spans="2:3" x14ac:dyDescent="0.3">
      <c r="B33" s="60"/>
      <c r="C33" s="55"/>
    </row>
    <row r="34" spans="2:3" x14ac:dyDescent="0.3">
      <c r="B34" s="60"/>
      <c r="C34" s="55"/>
    </row>
    <row r="35" spans="2:3" x14ac:dyDescent="0.3">
      <c r="B35" s="60"/>
      <c r="C35" s="55"/>
    </row>
    <row r="36" spans="2:3" x14ac:dyDescent="0.3">
      <c r="B36" s="60"/>
      <c r="C36" s="55"/>
    </row>
    <row r="37" spans="2:3" x14ac:dyDescent="0.3">
      <c r="B37" s="60"/>
      <c r="C37" s="55"/>
    </row>
    <row r="38" spans="2:3" x14ac:dyDescent="0.3">
      <c r="B38" s="60"/>
      <c r="C38" s="55"/>
    </row>
    <row r="39" spans="2:3" x14ac:dyDescent="0.3">
      <c r="B39" s="60"/>
      <c r="C39" s="55"/>
    </row>
    <row r="40" spans="2:3" x14ac:dyDescent="0.3">
      <c r="B40" s="60"/>
      <c r="C40" s="55"/>
    </row>
    <row r="41" spans="2:3" x14ac:dyDescent="0.3">
      <c r="B41" s="60"/>
      <c r="C41" s="55"/>
    </row>
    <row r="42" spans="2:3" x14ac:dyDescent="0.3">
      <c r="B42" s="60"/>
      <c r="C42" s="55"/>
    </row>
    <row r="43" spans="2:3" x14ac:dyDescent="0.3">
      <c r="B43" s="60"/>
      <c r="C43" s="55"/>
    </row>
    <row r="44" spans="2:3" x14ac:dyDescent="0.3">
      <c r="B44" s="60"/>
      <c r="C44" s="55"/>
    </row>
    <row r="47" spans="2:3" x14ac:dyDescent="0.3">
      <c r="B47" s="45"/>
      <c r="C47" s="45"/>
    </row>
    <row r="48" spans="2:3" x14ac:dyDescent="0.3">
      <c r="B48" s="60"/>
      <c r="C48" s="22"/>
    </row>
    <row r="49" spans="2:3" x14ac:dyDescent="0.3">
      <c r="B49" s="60"/>
      <c r="C49" s="22"/>
    </row>
    <row r="50" spans="2:3" x14ac:dyDescent="0.3">
      <c r="B50" s="60"/>
      <c r="C50" s="22"/>
    </row>
    <row r="51" spans="2:3" x14ac:dyDescent="0.3">
      <c r="B51" s="60"/>
      <c r="C51" s="22"/>
    </row>
    <row r="52" spans="2:3" x14ac:dyDescent="0.3">
      <c r="B52" s="60"/>
      <c r="C52" s="22"/>
    </row>
    <row r="53" spans="2:3" x14ac:dyDescent="0.3">
      <c r="B53" s="60"/>
      <c r="C53" s="22"/>
    </row>
    <row r="54" spans="2:3" x14ac:dyDescent="0.3">
      <c r="B54" s="60"/>
      <c r="C54" s="22"/>
    </row>
    <row r="55" spans="2:3" x14ac:dyDescent="0.3">
      <c r="B55" s="60"/>
      <c r="C55" s="22"/>
    </row>
    <row r="56" spans="2:3" x14ac:dyDescent="0.3">
      <c r="B56" s="60"/>
      <c r="C56" s="22"/>
    </row>
    <row r="57" spans="2:3" x14ac:dyDescent="0.3">
      <c r="B57" s="60"/>
      <c r="C57" s="22"/>
    </row>
    <row r="58" spans="2:3" x14ac:dyDescent="0.3">
      <c r="B58" s="60"/>
      <c r="C58" s="22"/>
    </row>
    <row r="59" spans="2:3" x14ac:dyDescent="0.3">
      <c r="B59" s="60"/>
      <c r="C59" s="22"/>
    </row>
    <row r="60" spans="2:3" x14ac:dyDescent="0.3">
      <c r="B60" s="60"/>
      <c r="C60" s="22"/>
    </row>
    <row r="61" spans="2:3" x14ac:dyDescent="0.3">
      <c r="B61" s="60"/>
      <c r="C61" s="22"/>
    </row>
    <row r="62" spans="2:3" x14ac:dyDescent="0.3">
      <c r="B62" s="61"/>
      <c r="C62" s="11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BFB3B-257D-4F88-8D32-9B338E7C95EF}">
  <dimension ref="B2:E18"/>
  <sheetViews>
    <sheetView topLeftCell="A4" workbookViewId="0">
      <selection sqref="A1:A1048576"/>
    </sheetView>
  </sheetViews>
  <sheetFormatPr defaultRowHeight="14.4" x14ac:dyDescent="0.3"/>
  <cols>
    <col min="1" max="1" width="8.88671875" style="109"/>
    <col min="2" max="2" width="23.33203125" style="109" bestFit="1" customWidth="1"/>
    <col min="3" max="3" width="26.5546875" style="109" customWidth="1"/>
    <col min="4" max="4" width="21.77734375" style="109" customWidth="1"/>
    <col min="5" max="5" width="16.44140625" style="109" customWidth="1"/>
    <col min="6" max="6" width="6.6640625" style="109" bestFit="1" customWidth="1"/>
    <col min="7" max="7" width="10.33203125" style="109" bestFit="1" customWidth="1"/>
    <col min="8" max="8" width="14.21875" style="109" bestFit="1" customWidth="1"/>
    <col min="9" max="14" width="8.88671875" style="109"/>
    <col min="15" max="15" width="23.33203125" style="109" bestFit="1" customWidth="1"/>
    <col min="16" max="16" width="6.21875" style="109" customWidth="1"/>
    <col min="17" max="17" width="4" style="109" bestFit="1" customWidth="1"/>
    <col min="18" max="18" width="7.5546875" style="109" customWidth="1"/>
    <col min="19" max="16384" width="8.88671875" style="109"/>
  </cols>
  <sheetData>
    <row r="2" spans="2:5" x14ac:dyDescent="0.3">
      <c r="B2" s="136" t="s">
        <v>203</v>
      </c>
    </row>
    <row r="4" spans="2:5" s="134" customFormat="1" ht="29.4" customHeight="1" x14ac:dyDescent="0.3">
      <c r="B4" s="135" t="s">
        <v>35</v>
      </c>
      <c r="C4" s="135" t="s">
        <v>154</v>
      </c>
      <c r="D4" s="135" t="s">
        <v>155</v>
      </c>
      <c r="E4" s="135" t="s">
        <v>38</v>
      </c>
    </row>
    <row r="5" spans="2:5" x14ac:dyDescent="0.3">
      <c r="B5" s="109" t="s">
        <v>25</v>
      </c>
      <c r="C5" s="110">
        <v>1967741.5200000012</v>
      </c>
      <c r="D5" s="110">
        <v>1787743.9200000009</v>
      </c>
      <c r="E5" s="110">
        <v>3755485.4400000023</v>
      </c>
    </row>
    <row r="6" spans="2:5" x14ac:dyDescent="0.3">
      <c r="B6" s="109" t="s">
        <v>24</v>
      </c>
      <c r="C6" s="110">
        <v>1560000.5400000007</v>
      </c>
      <c r="D6" s="110">
        <v>1097669.6400000006</v>
      </c>
      <c r="E6" s="110">
        <v>2657670.1800000016</v>
      </c>
    </row>
    <row r="7" spans="2:5" x14ac:dyDescent="0.3">
      <c r="B7" s="109" t="s">
        <v>37</v>
      </c>
      <c r="C7" s="110">
        <v>871164.03000000026</v>
      </c>
      <c r="D7" s="110">
        <v>944384.52000000048</v>
      </c>
      <c r="E7" s="110">
        <v>1815548.5500000007</v>
      </c>
    </row>
    <row r="8" spans="2:5" x14ac:dyDescent="0.3">
      <c r="B8" s="109" t="s">
        <v>33</v>
      </c>
      <c r="C8" s="110">
        <v>437334.79000000004</v>
      </c>
      <c r="D8" s="110">
        <v>789934.44000000041</v>
      </c>
      <c r="E8" s="110">
        <v>1227269.2300000004</v>
      </c>
    </row>
    <row r="9" spans="2:5" x14ac:dyDescent="0.3">
      <c r="B9" s="109" t="s">
        <v>28</v>
      </c>
      <c r="C9" s="110">
        <v>485402.88000000012</v>
      </c>
      <c r="D9" s="110">
        <v>395840.94000000006</v>
      </c>
      <c r="E9" s="110">
        <v>881243.82000000018</v>
      </c>
    </row>
    <row r="10" spans="2:5" x14ac:dyDescent="0.3">
      <c r="B10" s="109" t="s">
        <v>32</v>
      </c>
      <c r="C10" s="110">
        <v>461384.37000000005</v>
      </c>
      <c r="D10" s="110">
        <v>356791.56000000006</v>
      </c>
      <c r="E10" s="110">
        <v>818175.93000000017</v>
      </c>
    </row>
    <row r="11" spans="2:5" x14ac:dyDescent="0.3">
      <c r="B11" s="109" t="s">
        <v>34</v>
      </c>
      <c r="C11" s="110">
        <v>359558.34</v>
      </c>
      <c r="D11" s="110">
        <v>293650.85999999993</v>
      </c>
      <c r="E11" s="110">
        <v>653209.19999999995</v>
      </c>
    </row>
    <row r="12" spans="2:5" x14ac:dyDescent="0.3">
      <c r="B12" s="109" t="s">
        <v>23</v>
      </c>
      <c r="C12" s="110">
        <v>332117.76000000001</v>
      </c>
      <c r="D12" s="110">
        <v>281022.71999999997</v>
      </c>
      <c r="E12" s="110">
        <v>613140.47999999998</v>
      </c>
    </row>
    <row r="13" spans="2:5" x14ac:dyDescent="0.3">
      <c r="B13" s="109" t="s">
        <v>26</v>
      </c>
      <c r="C13" s="110">
        <v>281896.43999999994</v>
      </c>
      <c r="D13" s="110">
        <v>281241.14999999997</v>
      </c>
      <c r="E13" s="110">
        <v>563137.58999999985</v>
      </c>
    </row>
    <row r="14" spans="2:5" x14ac:dyDescent="0.3">
      <c r="B14" s="109" t="s">
        <v>27</v>
      </c>
      <c r="C14" s="110">
        <v>153285.12</v>
      </c>
      <c r="D14" s="110">
        <v>306279</v>
      </c>
      <c r="E14" s="110">
        <v>459564.12</v>
      </c>
    </row>
    <row r="15" spans="2:5" x14ac:dyDescent="0.3">
      <c r="B15" s="109" t="s">
        <v>29</v>
      </c>
      <c r="C15" s="110">
        <v>153576.36000000002</v>
      </c>
      <c r="D15" s="110">
        <v>204380.15999999997</v>
      </c>
      <c r="E15" s="110">
        <v>357956.52</v>
      </c>
    </row>
    <row r="16" spans="2:5" x14ac:dyDescent="0.3">
      <c r="B16" s="109" t="s">
        <v>30</v>
      </c>
      <c r="C16" s="110">
        <v>153721.98000000001</v>
      </c>
      <c r="D16" s="110">
        <v>127737.60000000001</v>
      </c>
      <c r="E16" s="110">
        <v>281459.58</v>
      </c>
    </row>
    <row r="17" spans="2:5" x14ac:dyDescent="0.3">
      <c r="B17" s="109" t="s">
        <v>22</v>
      </c>
      <c r="C17" s="110">
        <v>103355.04000000001</v>
      </c>
      <c r="D17" s="110">
        <v>64014.42</v>
      </c>
      <c r="E17" s="110">
        <v>167369.46000000002</v>
      </c>
    </row>
    <row r="18" spans="2:5" x14ac:dyDescent="0.3">
      <c r="B18" s="109" t="s">
        <v>31</v>
      </c>
      <c r="C18" s="110">
        <v>51095.040000000001</v>
      </c>
      <c r="D18" s="110">
        <v>76642.559999999998</v>
      </c>
      <c r="E18" s="110">
        <v>127737.60000000001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4A942-DDA7-41C2-9F8A-57D3FD3E29BF}">
  <sheetPr codeName="Taul21"/>
  <dimension ref="A1:H60"/>
  <sheetViews>
    <sheetView topLeftCell="A14" zoomScale="99" workbookViewId="0">
      <selection activeCell="A26" sqref="A26:XFD44"/>
    </sheetView>
  </sheetViews>
  <sheetFormatPr defaultRowHeight="14.4" x14ac:dyDescent="0.3"/>
  <cols>
    <col min="1" max="1" width="17.77734375" customWidth="1"/>
    <col min="2" max="4" width="26.33203125" style="27" customWidth="1"/>
    <col min="5" max="5" width="16.5546875" customWidth="1"/>
    <col min="6" max="7" width="9" customWidth="1"/>
    <col min="8" max="8" width="25.109375" style="27" customWidth="1"/>
    <col min="9" max="9" width="31.21875" customWidth="1"/>
    <col min="10" max="10" width="19.44140625" customWidth="1"/>
    <col min="11" max="11" width="22.6640625" customWidth="1"/>
  </cols>
  <sheetData>
    <row r="1" spans="2:8" s="44" customFormat="1" x14ac:dyDescent="0.3">
      <c r="B1" s="27"/>
      <c r="C1" s="27"/>
      <c r="D1" s="27"/>
      <c r="H1" s="27"/>
    </row>
    <row r="2" spans="2:8" s="44" customFormat="1" x14ac:dyDescent="0.3">
      <c r="B2" s="75" t="s">
        <v>204</v>
      </c>
      <c r="C2" s="27"/>
      <c r="D2" s="27"/>
      <c r="H2" s="27"/>
    </row>
    <row r="3" spans="2:8" s="44" customFormat="1" x14ac:dyDescent="0.3">
      <c r="B3" s="27"/>
      <c r="C3" s="27"/>
      <c r="D3" s="27"/>
      <c r="H3" s="27"/>
    </row>
    <row r="4" spans="2:8" s="44" customFormat="1" x14ac:dyDescent="0.3">
      <c r="B4" s="28" t="s">
        <v>35</v>
      </c>
      <c r="C4" s="28" t="s">
        <v>50</v>
      </c>
      <c r="D4" s="28" t="s">
        <v>51</v>
      </c>
      <c r="E4" s="28" t="s">
        <v>49</v>
      </c>
      <c r="H4" s="27"/>
    </row>
    <row r="5" spans="2:8" s="44" customFormat="1" x14ac:dyDescent="0.3">
      <c r="B5" s="30" t="s">
        <v>25</v>
      </c>
      <c r="C5" s="31">
        <v>5870885.4399999818</v>
      </c>
      <c r="D5" s="31">
        <v>1742000</v>
      </c>
      <c r="E5" s="31">
        <v>7612885.4399999818</v>
      </c>
      <c r="H5" s="27"/>
    </row>
    <row r="6" spans="2:8" s="44" customFormat="1" x14ac:dyDescent="0.3">
      <c r="B6" s="30" t="s">
        <v>33</v>
      </c>
      <c r="C6" s="31">
        <v>2081769.23</v>
      </c>
      <c r="D6" s="31">
        <v>4631500</v>
      </c>
      <c r="E6" s="31">
        <v>6713269.2300000004</v>
      </c>
      <c r="H6" s="27"/>
    </row>
    <row r="7" spans="2:8" s="44" customFormat="1" x14ac:dyDescent="0.3">
      <c r="B7" s="30" t="s">
        <v>36</v>
      </c>
      <c r="C7" s="31"/>
      <c r="D7" s="31">
        <v>6534000</v>
      </c>
      <c r="E7" s="31">
        <v>6534000</v>
      </c>
      <c r="H7" s="27"/>
    </row>
    <row r="8" spans="2:8" s="44" customFormat="1" x14ac:dyDescent="0.3">
      <c r="B8" s="30" t="s">
        <v>37</v>
      </c>
      <c r="C8" s="31">
        <v>3008048.5500000007</v>
      </c>
      <c r="D8" s="31">
        <v>3274000</v>
      </c>
      <c r="E8" s="31">
        <v>6282048.5500000007</v>
      </c>
      <c r="H8" s="27"/>
    </row>
    <row r="9" spans="2:8" s="44" customFormat="1" x14ac:dyDescent="0.3">
      <c r="B9" s="30" t="s">
        <v>24</v>
      </c>
      <c r="C9" s="31">
        <v>5969170.1799999867</v>
      </c>
      <c r="D9" s="31">
        <v>290000</v>
      </c>
      <c r="E9" s="31">
        <v>6259170.1799999867</v>
      </c>
      <c r="H9" s="27"/>
    </row>
    <row r="10" spans="2:8" s="44" customFormat="1" x14ac:dyDescent="0.3">
      <c r="B10" s="30" t="s">
        <v>32</v>
      </c>
      <c r="C10" s="31">
        <v>1389675.9300000002</v>
      </c>
      <c r="D10" s="31">
        <v>3964500</v>
      </c>
      <c r="E10" s="31">
        <v>5354175.93</v>
      </c>
      <c r="H10" s="27"/>
    </row>
    <row r="11" spans="2:8" s="44" customFormat="1" x14ac:dyDescent="0.3">
      <c r="B11" s="30" t="s">
        <v>30</v>
      </c>
      <c r="C11" s="31">
        <v>452959.58000000007</v>
      </c>
      <c r="D11" s="31">
        <v>1317000</v>
      </c>
      <c r="E11" s="31">
        <v>1769959.58</v>
      </c>
      <c r="H11" s="27"/>
    </row>
    <row r="12" spans="2:8" s="44" customFormat="1" x14ac:dyDescent="0.3">
      <c r="B12" s="30" t="s">
        <v>34</v>
      </c>
      <c r="C12" s="31">
        <v>1185209.2000000002</v>
      </c>
      <c r="D12" s="31">
        <v>543000</v>
      </c>
      <c r="E12" s="31">
        <v>1728209.2000000002</v>
      </c>
      <c r="H12" s="27"/>
    </row>
    <row r="13" spans="2:8" s="44" customFormat="1" x14ac:dyDescent="0.3">
      <c r="B13" s="30" t="s">
        <v>28</v>
      </c>
      <c r="C13" s="31">
        <v>1405243.8200000003</v>
      </c>
      <c r="D13" s="31">
        <v>295000</v>
      </c>
      <c r="E13" s="31">
        <v>1700243.8200000003</v>
      </c>
      <c r="H13" s="27"/>
    </row>
    <row r="14" spans="2:8" s="44" customFormat="1" x14ac:dyDescent="0.3">
      <c r="B14" s="30" t="s">
        <v>27</v>
      </c>
      <c r="C14" s="31">
        <v>678164.12000000011</v>
      </c>
      <c r="D14" s="31">
        <v>999500</v>
      </c>
      <c r="E14" s="31">
        <v>1677664.12</v>
      </c>
      <c r="H14" s="27"/>
    </row>
    <row r="15" spans="2:8" s="44" customFormat="1" x14ac:dyDescent="0.3">
      <c r="B15" s="30" t="s">
        <v>23</v>
      </c>
      <c r="C15" s="31">
        <v>835140.48000000021</v>
      </c>
      <c r="D15" s="31">
        <v>785000</v>
      </c>
      <c r="E15" s="31">
        <v>1620140.4800000002</v>
      </c>
      <c r="H15" s="27"/>
    </row>
    <row r="16" spans="2:8" x14ac:dyDescent="0.3">
      <c r="B16" s="30" t="s">
        <v>26</v>
      </c>
      <c r="C16" s="31">
        <v>970137.5900000002</v>
      </c>
      <c r="D16" s="31">
        <v>169000</v>
      </c>
      <c r="E16" s="31">
        <v>1139137.5900000003</v>
      </c>
      <c r="H16"/>
    </row>
    <row r="17" spans="2:8" s="44" customFormat="1" x14ac:dyDescent="0.3">
      <c r="B17" s="30" t="s">
        <v>29</v>
      </c>
      <c r="C17" s="31">
        <v>717456.52000000025</v>
      </c>
      <c r="D17" s="31">
        <v>110000</v>
      </c>
      <c r="E17" s="31">
        <v>827456.52000000025</v>
      </c>
    </row>
    <row r="18" spans="2:8" s="44" customFormat="1" x14ac:dyDescent="0.3">
      <c r="B18" s="30" t="s">
        <v>22</v>
      </c>
      <c r="C18" s="31">
        <v>204369.46</v>
      </c>
      <c r="D18" s="31">
        <v>103000</v>
      </c>
      <c r="E18" s="31">
        <v>307369.45999999996</v>
      </c>
    </row>
    <row r="19" spans="2:8" s="44" customFormat="1" x14ac:dyDescent="0.3">
      <c r="B19" s="30" t="s">
        <v>31</v>
      </c>
      <c r="C19" s="31">
        <v>215737.59999999998</v>
      </c>
      <c r="D19" s="31"/>
      <c r="E19" s="31">
        <v>215737.59999999998</v>
      </c>
    </row>
    <row r="20" spans="2:8" x14ac:dyDescent="0.3">
      <c r="B20" s="28" t="s">
        <v>38</v>
      </c>
      <c r="C20" s="32">
        <f>SUM(C5:C19)</f>
        <v>24983967.699999969</v>
      </c>
      <c r="D20" s="32">
        <f t="shared" ref="D20:E20" si="0">SUM(D5:D19)</f>
        <v>24757500</v>
      </c>
      <c r="E20" s="32">
        <f t="shared" si="0"/>
        <v>49741467.699999973</v>
      </c>
    </row>
    <row r="22" spans="2:8" s="44" customFormat="1" x14ac:dyDescent="0.3">
      <c r="B22" s="27"/>
      <c r="C22" s="27"/>
      <c r="D22" s="27"/>
      <c r="H22" s="27"/>
    </row>
    <row r="23" spans="2:8" s="44" customFormat="1" x14ac:dyDescent="0.3">
      <c r="B23" s="27"/>
      <c r="C23" s="27"/>
      <c r="D23" s="27"/>
      <c r="H23" s="27"/>
    </row>
    <row r="35" spans="2:5" x14ac:dyDescent="0.3">
      <c r="C35"/>
      <c r="D35"/>
    </row>
    <row r="36" spans="2:5" x14ac:dyDescent="0.3">
      <c r="B36" s="19"/>
      <c r="C36" s="20"/>
      <c r="D36" s="20"/>
      <c r="E36" s="20"/>
    </row>
    <row r="51" spans="1:3" x14ac:dyDescent="0.3">
      <c r="A51" s="17"/>
    </row>
    <row r="52" spans="1:3" x14ac:dyDescent="0.3">
      <c r="A52" s="17"/>
    </row>
    <row r="60" spans="1:3" x14ac:dyDescent="0.3">
      <c r="B60" s="27" t="s">
        <v>162</v>
      </c>
      <c r="C60" s="27" t="s">
        <v>162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CCD5A-3028-4283-B4A3-AE0226115330}">
  <sheetPr codeName="Taul3"/>
  <dimension ref="B2:I9"/>
  <sheetViews>
    <sheetView workbookViewId="0">
      <selection activeCell="B2" sqref="B2"/>
    </sheetView>
  </sheetViews>
  <sheetFormatPr defaultRowHeight="14.4" x14ac:dyDescent="0.3"/>
  <cols>
    <col min="2" max="2" width="18.21875" customWidth="1"/>
    <col min="3" max="3" width="18.44140625" bestFit="1" customWidth="1"/>
    <col min="4" max="4" width="20.109375" bestFit="1" customWidth="1"/>
    <col min="6" max="6" width="24.21875" customWidth="1"/>
    <col min="7" max="7" width="40.6640625" customWidth="1"/>
    <col min="11" max="11" width="64.5546875" customWidth="1"/>
    <col min="12" max="14" width="13.88671875" customWidth="1"/>
  </cols>
  <sheetData>
    <row r="2" spans="2:9" x14ac:dyDescent="0.3">
      <c r="B2" s="12" t="s">
        <v>237</v>
      </c>
    </row>
    <row r="4" spans="2:9" ht="16.2" customHeight="1" x14ac:dyDescent="0.3">
      <c r="C4" s="45" t="s">
        <v>52</v>
      </c>
      <c r="D4" s="45" t="s">
        <v>53</v>
      </c>
    </row>
    <row r="5" spans="2:9" x14ac:dyDescent="0.3">
      <c r="B5">
        <v>2019</v>
      </c>
      <c r="C5" s="23">
        <v>22.5</v>
      </c>
      <c r="D5" s="23">
        <v>17.2</v>
      </c>
    </row>
    <row r="6" spans="2:9" x14ac:dyDescent="0.3">
      <c r="B6">
        <v>2020</v>
      </c>
      <c r="C6" s="23">
        <v>23.9</v>
      </c>
      <c r="D6" s="23">
        <v>20.3</v>
      </c>
    </row>
    <row r="7" spans="2:9" x14ac:dyDescent="0.3">
      <c r="B7">
        <v>2021</v>
      </c>
      <c r="C7" s="26">
        <v>24</v>
      </c>
      <c r="D7" s="23">
        <v>21.1</v>
      </c>
    </row>
    <row r="8" spans="2:9" x14ac:dyDescent="0.3">
      <c r="B8">
        <v>2022</v>
      </c>
      <c r="C8" s="23">
        <v>25.2</v>
      </c>
      <c r="D8" s="23">
        <v>24.2</v>
      </c>
      <c r="F8" s="24"/>
      <c r="G8" s="27"/>
      <c r="H8" s="27"/>
      <c r="I8" s="27"/>
    </row>
    <row r="9" spans="2:9" x14ac:dyDescent="0.3">
      <c r="B9">
        <v>2023</v>
      </c>
      <c r="C9" s="26">
        <v>25</v>
      </c>
      <c r="D9" s="23">
        <v>24.8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86DAF-0923-4585-AE23-68CEBE07100A}">
  <dimension ref="B2:K31"/>
  <sheetViews>
    <sheetView zoomScale="110" zoomScaleNormal="110" workbookViewId="0">
      <selection activeCell="A3" sqref="A3:XFD29"/>
    </sheetView>
  </sheetViews>
  <sheetFormatPr defaultRowHeight="14.4" x14ac:dyDescent="0.3"/>
  <cols>
    <col min="1" max="1" width="8" style="44" customWidth="1"/>
    <col min="2" max="2" width="22.6640625" style="44" customWidth="1"/>
    <col min="3" max="5" width="12.21875" style="44" customWidth="1"/>
    <col min="6" max="6" width="12.21875" style="20" customWidth="1"/>
    <col min="7" max="7" width="12.21875" style="44" customWidth="1"/>
    <col min="8" max="8" width="27.33203125" style="44" customWidth="1"/>
    <col min="9" max="9" width="16.6640625" style="44" customWidth="1"/>
    <col min="10" max="11" width="9.88671875" style="44" bestFit="1" customWidth="1"/>
    <col min="12" max="12" width="19.21875" style="44" customWidth="1"/>
    <col min="13" max="19" width="8.88671875" style="44"/>
    <col min="20" max="20" width="15" style="44" customWidth="1"/>
    <col min="21" max="27" width="10.6640625" style="44" customWidth="1"/>
    <col min="28" max="16384" width="8.88671875" style="44"/>
  </cols>
  <sheetData>
    <row r="2" spans="2:11" x14ac:dyDescent="0.3">
      <c r="B2" s="45" t="s">
        <v>208</v>
      </c>
    </row>
    <row r="3" spans="2:11" ht="14.4" customHeight="1" x14ac:dyDescent="0.3"/>
    <row r="4" spans="2:11" ht="14.4" customHeight="1" x14ac:dyDescent="0.3"/>
    <row r="5" spans="2:11" s="45" customFormat="1" ht="14.4" customHeight="1" x14ac:dyDescent="0.3">
      <c r="B5" s="124" t="s">
        <v>35</v>
      </c>
      <c r="C5" s="125" t="s">
        <v>167</v>
      </c>
      <c r="D5" s="125">
        <v>2020</v>
      </c>
      <c r="E5" s="125">
        <v>2021</v>
      </c>
      <c r="F5" s="202" t="s">
        <v>170</v>
      </c>
      <c r="G5" s="125">
        <v>2023</v>
      </c>
    </row>
    <row r="6" spans="2:11" ht="14.4" customHeight="1" x14ac:dyDescent="0.3">
      <c r="B6" s="16" t="s">
        <v>24</v>
      </c>
      <c r="C6" s="137">
        <v>5537480</v>
      </c>
      <c r="D6" s="138">
        <v>5759220</v>
      </c>
      <c r="E6" s="138">
        <v>5737110</v>
      </c>
      <c r="F6" s="90">
        <v>5902290</v>
      </c>
      <c r="G6" s="138">
        <v>5969170</v>
      </c>
    </row>
    <row r="7" spans="2:11" ht="14.4" customHeight="1" x14ac:dyDescent="0.3">
      <c r="B7" s="16" t="s">
        <v>25</v>
      </c>
      <c r="C7" s="137">
        <v>5202500</v>
      </c>
      <c r="D7" s="138">
        <v>5860510</v>
      </c>
      <c r="E7" s="138">
        <v>5692412</v>
      </c>
      <c r="F7" s="90">
        <v>5865240</v>
      </c>
      <c r="G7" s="138">
        <v>5870890</v>
      </c>
    </row>
    <row r="8" spans="2:11" ht="14.4" customHeight="1" x14ac:dyDescent="0.3">
      <c r="B8" s="16" t="s">
        <v>37</v>
      </c>
      <c r="C8" s="137">
        <v>2603600</v>
      </c>
      <c r="D8" s="138">
        <v>2743310</v>
      </c>
      <c r="E8" s="138">
        <v>2932890</v>
      </c>
      <c r="F8" s="90">
        <v>2934030</v>
      </c>
      <c r="G8" s="138">
        <v>3008050</v>
      </c>
    </row>
    <row r="9" spans="2:11" ht="14.4" customHeight="1" x14ac:dyDescent="0.3">
      <c r="B9" s="16" t="s">
        <v>33</v>
      </c>
      <c r="C9" s="138">
        <v>1737980</v>
      </c>
      <c r="D9" s="138">
        <v>1864900</v>
      </c>
      <c r="E9" s="138">
        <v>1915400</v>
      </c>
      <c r="F9" s="90">
        <v>2234790</v>
      </c>
      <c r="G9" s="138">
        <v>2081770</v>
      </c>
      <c r="J9" s="29"/>
      <c r="K9" s="29"/>
    </row>
    <row r="10" spans="2:11" ht="14.4" customHeight="1" x14ac:dyDescent="0.3">
      <c r="B10" s="16" t="s">
        <v>32</v>
      </c>
      <c r="C10" s="138">
        <v>1218020</v>
      </c>
      <c r="D10" s="138">
        <v>1357710</v>
      </c>
      <c r="E10" s="138">
        <v>1326030</v>
      </c>
      <c r="F10" s="90">
        <v>1451230</v>
      </c>
      <c r="G10" s="138">
        <v>1389680</v>
      </c>
      <c r="J10" s="29"/>
      <c r="K10" s="29"/>
    </row>
    <row r="11" spans="2:11" ht="14.4" customHeight="1" x14ac:dyDescent="0.3">
      <c r="B11" s="16" t="s">
        <v>28</v>
      </c>
      <c r="C11" s="138">
        <v>1217100</v>
      </c>
      <c r="D11" s="138">
        <v>1282540</v>
      </c>
      <c r="E11" s="138">
        <v>1366400</v>
      </c>
      <c r="F11" s="90">
        <v>1432700</v>
      </c>
      <c r="G11" s="138">
        <v>1405240</v>
      </c>
      <c r="I11" s="29"/>
      <c r="J11" s="29"/>
      <c r="K11" s="29"/>
    </row>
    <row r="12" spans="2:11" ht="14.4" customHeight="1" x14ac:dyDescent="0.3">
      <c r="B12" s="16" t="s">
        <v>34</v>
      </c>
      <c r="C12" s="138">
        <v>1141570</v>
      </c>
      <c r="D12" s="138">
        <v>1138380</v>
      </c>
      <c r="E12" s="138">
        <v>1088230</v>
      </c>
      <c r="F12" s="90">
        <v>1223550</v>
      </c>
      <c r="G12" s="138">
        <v>1185210</v>
      </c>
      <c r="I12" s="29"/>
      <c r="J12" s="29"/>
      <c r="K12" s="29"/>
    </row>
    <row r="13" spans="2:11" ht="14.4" customHeight="1" x14ac:dyDescent="0.3">
      <c r="B13" s="16" t="s">
        <v>26</v>
      </c>
      <c r="C13" s="138">
        <v>792410</v>
      </c>
      <c r="D13" s="138">
        <v>840540</v>
      </c>
      <c r="E13" s="138">
        <v>922720</v>
      </c>
      <c r="F13" s="139">
        <v>953560</v>
      </c>
      <c r="G13" s="138">
        <v>970140</v>
      </c>
      <c r="I13" s="29"/>
      <c r="J13" s="29"/>
      <c r="K13" s="29"/>
    </row>
    <row r="14" spans="2:11" ht="14.4" customHeight="1" x14ac:dyDescent="0.3">
      <c r="B14" s="16" t="s">
        <v>23</v>
      </c>
      <c r="C14" s="138">
        <v>792550</v>
      </c>
      <c r="D14" s="138">
        <v>881480</v>
      </c>
      <c r="E14" s="138">
        <v>860300</v>
      </c>
      <c r="F14" s="139">
        <v>887450</v>
      </c>
      <c r="G14" s="138">
        <v>835140</v>
      </c>
      <c r="I14" s="29"/>
      <c r="J14" s="29"/>
      <c r="K14" s="29"/>
    </row>
    <row r="15" spans="2:11" ht="14.4" customHeight="1" x14ac:dyDescent="0.3">
      <c r="B15" s="16" t="s">
        <v>29</v>
      </c>
      <c r="C15" s="138">
        <v>580800</v>
      </c>
      <c r="D15" s="138">
        <v>580390</v>
      </c>
      <c r="E15" s="138">
        <v>573510</v>
      </c>
      <c r="F15" s="139">
        <v>679730</v>
      </c>
      <c r="G15" s="138">
        <v>717460</v>
      </c>
      <c r="I15" s="29"/>
      <c r="J15" s="29"/>
      <c r="K15" s="29"/>
    </row>
    <row r="16" spans="2:11" ht="14.4" customHeight="1" x14ac:dyDescent="0.3">
      <c r="B16" s="16" t="s">
        <v>27</v>
      </c>
      <c r="C16" s="138">
        <v>579910</v>
      </c>
      <c r="D16" s="138">
        <v>651620</v>
      </c>
      <c r="E16" s="138">
        <v>646090</v>
      </c>
      <c r="F16" s="139">
        <v>582620</v>
      </c>
      <c r="G16" s="138">
        <v>678160</v>
      </c>
      <c r="I16" s="29"/>
      <c r="J16" s="29"/>
      <c r="K16" s="29"/>
    </row>
    <row r="17" spans="2:11" ht="14.4" customHeight="1" x14ac:dyDescent="0.3">
      <c r="B17" s="16" t="s">
        <v>30</v>
      </c>
      <c r="C17" s="138">
        <v>365540</v>
      </c>
      <c r="D17" s="138">
        <v>384270</v>
      </c>
      <c r="E17" s="138">
        <v>425710</v>
      </c>
      <c r="F17" s="139">
        <v>500610</v>
      </c>
      <c r="G17" s="138">
        <v>452960</v>
      </c>
      <c r="I17" s="29"/>
      <c r="J17" s="29"/>
      <c r="K17" s="29"/>
    </row>
    <row r="18" spans="2:11" ht="14.4" customHeight="1" x14ac:dyDescent="0.3">
      <c r="B18" s="16" t="s">
        <v>31</v>
      </c>
      <c r="C18" s="138">
        <v>169830</v>
      </c>
      <c r="D18" s="138">
        <v>211090</v>
      </c>
      <c r="E18" s="138">
        <v>222150</v>
      </c>
      <c r="F18" s="139">
        <v>249040</v>
      </c>
      <c r="G18" s="138">
        <v>215740</v>
      </c>
      <c r="I18" s="29"/>
      <c r="J18" s="29"/>
      <c r="K18" s="29"/>
    </row>
    <row r="19" spans="2:11" ht="14.4" customHeight="1" x14ac:dyDescent="0.3">
      <c r="B19" s="16" t="s">
        <v>22</v>
      </c>
      <c r="C19" s="138">
        <v>415630</v>
      </c>
      <c r="D19" s="138">
        <v>364350</v>
      </c>
      <c r="E19" s="138">
        <v>310180</v>
      </c>
      <c r="F19" s="139">
        <v>292140</v>
      </c>
      <c r="G19" s="138">
        <v>204370</v>
      </c>
      <c r="I19" s="29"/>
      <c r="J19" s="29"/>
      <c r="K19" s="29"/>
    </row>
    <row r="20" spans="2:11" ht="14.4" customHeight="1" x14ac:dyDescent="0.3">
      <c r="C20" s="129"/>
      <c r="D20" s="129"/>
      <c r="E20" s="129"/>
      <c r="F20" s="70"/>
      <c r="G20" s="129"/>
      <c r="I20" s="29"/>
      <c r="J20" s="29"/>
      <c r="K20" s="29"/>
    </row>
    <row r="21" spans="2:11" ht="14.4" customHeight="1" x14ac:dyDescent="0.3">
      <c r="B21" s="44" t="s">
        <v>207</v>
      </c>
      <c r="C21" s="39"/>
      <c r="D21" s="29"/>
      <c r="E21" s="29"/>
      <c r="F21" s="131"/>
      <c r="G21" s="29"/>
      <c r="I21" s="29"/>
      <c r="J21" s="29"/>
      <c r="K21" s="29"/>
    </row>
    <row r="22" spans="2:11" ht="14.4" customHeight="1" x14ac:dyDescent="0.3">
      <c r="B22" s="44" t="s">
        <v>205</v>
      </c>
      <c r="C22" s="39"/>
      <c r="D22" s="29"/>
      <c r="E22" s="29"/>
      <c r="F22" s="131"/>
      <c r="G22" s="29"/>
      <c r="I22" s="29"/>
      <c r="J22" s="29"/>
      <c r="K22" s="29"/>
    </row>
    <row r="23" spans="2:11" ht="14.4" customHeight="1" x14ac:dyDescent="0.3">
      <c r="B23" s="44" t="s">
        <v>206</v>
      </c>
      <c r="G23" s="29"/>
      <c r="I23" s="29"/>
      <c r="J23" s="29"/>
      <c r="K23" s="29"/>
    </row>
    <row r="24" spans="2:11" ht="14.4" customHeight="1" x14ac:dyDescent="0.3">
      <c r="G24" s="29"/>
      <c r="I24" s="29"/>
      <c r="J24" s="29"/>
      <c r="K24" s="29"/>
    </row>
    <row r="25" spans="2:11" ht="14.4" customHeight="1" x14ac:dyDescent="0.3">
      <c r="G25" s="29"/>
      <c r="I25" s="29"/>
      <c r="J25" s="29"/>
      <c r="K25" s="29"/>
    </row>
    <row r="26" spans="2:11" ht="14.4" customHeight="1" x14ac:dyDescent="0.3">
      <c r="G26" s="29"/>
      <c r="I26" s="29"/>
      <c r="J26" s="29"/>
      <c r="K26" s="29"/>
    </row>
    <row r="27" spans="2:11" ht="14.4" customHeight="1" x14ac:dyDescent="0.3">
      <c r="G27" s="29"/>
      <c r="I27" s="29"/>
      <c r="J27" s="29"/>
      <c r="K27" s="29"/>
    </row>
    <row r="28" spans="2:11" ht="14.4" customHeight="1" x14ac:dyDescent="0.3">
      <c r="G28" s="29"/>
      <c r="I28" s="29"/>
      <c r="J28" s="29"/>
      <c r="K28" s="29"/>
    </row>
    <row r="29" spans="2:11" ht="14.4" customHeight="1" x14ac:dyDescent="0.3">
      <c r="B29" s="130"/>
      <c r="G29" s="29"/>
      <c r="I29" s="29"/>
      <c r="J29" s="29"/>
      <c r="K29" s="29"/>
    </row>
    <row r="30" spans="2:11" x14ac:dyDescent="0.3">
      <c r="B30" s="24"/>
      <c r="C30" s="46"/>
      <c r="D30" s="46"/>
      <c r="I30" s="29"/>
      <c r="J30" s="29"/>
      <c r="K30" s="29"/>
    </row>
    <row r="31" spans="2:11" x14ac:dyDescent="0.3">
      <c r="B31" s="24"/>
      <c r="C31" s="46"/>
      <c r="D31" s="46"/>
      <c r="I31" s="29"/>
      <c r="J31" s="29"/>
      <c r="K31" s="29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17F1F-4843-41A6-BB84-64BF3195CF67}">
  <dimension ref="B1:Q23"/>
  <sheetViews>
    <sheetView topLeftCell="A4" zoomScale="110" zoomScaleNormal="110" workbookViewId="0">
      <selection sqref="A1:XFD23"/>
    </sheetView>
  </sheetViews>
  <sheetFormatPr defaultRowHeight="14.4" x14ac:dyDescent="0.3"/>
  <cols>
    <col min="1" max="1" width="8.88671875" style="44"/>
    <col min="2" max="2" width="22" style="44" customWidth="1"/>
    <col min="3" max="7" width="12.88671875" style="44" customWidth="1"/>
    <col min="8" max="13" width="8.88671875" style="44"/>
    <col min="14" max="14" width="18.44140625" style="44" customWidth="1"/>
    <col min="15" max="17" width="14.5546875" style="44" customWidth="1"/>
    <col min="18" max="16384" width="8.88671875" style="44"/>
  </cols>
  <sheetData>
    <row r="1" spans="2:17" ht="14.4" customHeight="1" x14ac:dyDescent="0.3"/>
    <row r="2" spans="2:17" ht="14.4" customHeight="1" x14ac:dyDescent="0.3">
      <c r="B2" s="45" t="s">
        <v>221</v>
      </c>
    </row>
    <row r="3" spans="2:17" ht="14.4" customHeight="1" x14ac:dyDescent="0.3"/>
    <row r="4" spans="2:17" s="45" customFormat="1" ht="14.4" customHeight="1" x14ac:dyDescent="0.3">
      <c r="B4" s="124" t="s">
        <v>35</v>
      </c>
      <c r="C4" s="203" t="s">
        <v>55</v>
      </c>
      <c r="D4" s="203" t="s">
        <v>56</v>
      </c>
      <c r="E4" s="203" t="s">
        <v>57</v>
      </c>
      <c r="F4" s="203" t="s">
        <v>222</v>
      </c>
      <c r="G4" s="203" t="s">
        <v>59</v>
      </c>
      <c r="O4" s="140"/>
      <c r="P4" s="140"/>
      <c r="Q4" s="140"/>
    </row>
    <row r="5" spans="2:17" ht="14.4" customHeight="1" x14ac:dyDescent="0.3">
      <c r="B5" s="16" t="s">
        <v>36</v>
      </c>
      <c r="C5" s="18">
        <v>2484000</v>
      </c>
      <c r="D5" s="18">
        <v>2656000</v>
      </c>
      <c r="E5" s="18">
        <v>3168000</v>
      </c>
      <c r="F5" s="108">
        <v>6297000</v>
      </c>
      <c r="G5" s="204">
        <v>6534000</v>
      </c>
      <c r="O5" s="29"/>
      <c r="P5" s="29"/>
      <c r="Q5" s="29"/>
    </row>
    <row r="6" spans="2:17" ht="14.4" customHeight="1" x14ac:dyDescent="0.3">
      <c r="B6" s="16" t="s">
        <v>33</v>
      </c>
      <c r="C6" s="18">
        <v>3931000</v>
      </c>
      <c r="D6" s="18">
        <v>5012000</v>
      </c>
      <c r="E6" s="18">
        <v>4991000</v>
      </c>
      <c r="F6" s="108">
        <v>4886700</v>
      </c>
      <c r="G6" s="204">
        <v>4631500</v>
      </c>
      <c r="O6" s="29"/>
      <c r="P6" s="29"/>
      <c r="Q6" s="29"/>
    </row>
    <row r="7" spans="2:17" ht="14.4" customHeight="1" x14ac:dyDescent="0.3">
      <c r="B7" s="16" t="s">
        <v>32</v>
      </c>
      <c r="C7" s="18">
        <v>2690000</v>
      </c>
      <c r="D7" s="18">
        <v>3560000</v>
      </c>
      <c r="E7" s="18">
        <v>3592500</v>
      </c>
      <c r="F7" s="108">
        <v>3810400</v>
      </c>
      <c r="G7" s="204">
        <v>3964500</v>
      </c>
      <c r="O7" s="29"/>
      <c r="P7" s="29"/>
      <c r="Q7" s="29"/>
    </row>
    <row r="8" spans="2:17" ht="14.4" customHeight="1" x14ac:dyDescent="0.3">
      <c r="B8" s="16" t="s">
        <v>37</v>
      </c>
      <c r="C8" s="18">
        <v>2698500</v>
      </c>
      <c r="D8" s="18">
        <v>3266000</v>
      </c>
      <c r="E8" s="18">
        <v>3204500</v>
      </c>
      <c r="F8" s="108">
        <v>3064400</v>
      </c>
      <c r="G8" s="204">
        <v>3274000</v>
      </c>
      <c r="O8" s="29"/>
      <c r="P8" s="29"/>
      <c r="Q8" s="29"/>
    </row>
    <row r="9" spans="2:17" ht="14.4" customHeight="1" x14ac:dyDescent="0.3">
      <c r="B9" s="16" t="s">
        <v>25</v>
      </c>
      <c r="C9" s="18">
        <v>1774500</v>
      </c>
      <c r="D9" s="18">
        <v>1980000</v>
      </c>
      <c r="E9" s="18">
        <v>2155900</v>
      </c>
      <c r="F9" s="108">
        <v>1851000</v>
      </c>
      <c r="G9" s="204">
        <v>1742000</v>
      </c>
      <c r="O9" s="29"/>
      <c r="P9" s="29"/>
      <c r="Q9" s="29"/>
    </row>
    <row r="10" spans="2:17" ht="14.4" customHeight="1" x14ac:dyDescent="0.3">
      <c r="B10" s="16" t="s">
        <v>30</v>
      </c>
      <c r="C10" s="18">
        <v>824000</v>
      </c>
      <c r="D10" s="18">
        <v>1199000</v>
      </c>
      <c r="E10" s="18">
        <v>1213000</v>
      </c>
      <c r="F10" s="108">
        <v>1169000</v>
      </c>
      <c r="G10" s="204">
        <v>1317000</v>
      </c>
      <c r="O10" s="29"/>
      <c r="P10" s="29"/>
      <c r="Q10" s="29"/>
    </row>
    <row r="11" spans="2:17" ht="14.4" customHeight="1" x14ac:dyDescent="0.3">
      <c r="B11" s="16" t="s">
        <v>27</v>
      </c>
      <c r="C11" s="18">
        <v>692000</v>
      </c>
      <c r="D11" s="18">
        <v>572000</v>
      </c>
      <c r="E11" s="18">
        <v>644500</v>
      </c>
      <c r="F11" s="108">
        <v>851500</v>
      </c>
      <c r="G11" s="204">
        <v>999500</v>
      </c>
      <c r="O11" s="29"/>
      <c r="P11" s="29"/>
      <c r="Q11" s="29"/>
    </row>
    <row r="12" spans="2:17" ht="14.4" customHeight="1" x14ac:dyDescent="0.3">
      <c r="B12" s="16" t="s">
        <v>23</v>
      </c>
      <c r="C12" s="18">
        <v>736500</v>
      </c>
      <c r="D12" s="18">
        <v>752000</v>
      </c>
      <c r="E12" s="18">
        <v>737500</v>
      </c>
      <c r="F12" s="108">
        <v>739000</v>
      </c>
      <c r="G12" s="204">
        <v>785000</v>
      </c>
      <c r="O12" s="29"/>
      <c r="P12" s="29"/>
      <c r="Q12" s="29"/>
    </row>
    <row r="13" spans="2:17" ht="14.4" customHeight="1" x14ac:dyDescent="0.3">
      <c r="B13" s="16" t="s">
        <v>34</v>
      </c>
      <c r="C13" s="18">
        <v>524000</v>
      </c>
      <c r="D13" s="18">
        <v>513000</v>
      </c>
      <c r="E13" s="18">
        <v>536400</v>
      </c>
      <c r="F13" s="108">
        <v>539000</v>
      </c>
      <c r="G13" s="204">
        <v>543000</v>
      </c>
      <c r="O13" s="29"/>
      <c r="P13" s="29"/>
      <c r="Q13" s="29"/>
    </row>
    <row r="14" spans="2:17" ht="14.4" customHeight="1" x14ac:dyDescent="0.3">
      <c r="B14" s="16" t="s">
        <v>28</v>
      </c>
      <c r="C14" s="18">
        <v>211000</v>
      </c>
      <c r="D14" s="18">
        <v>222000</v>
      </c>
      <c r="E14" s="18">
        <v>268000</v>
      </c>
      <c r="F14" s="108">
        <v>290000</v>
      </c>
      <c r="G14" s="204">
        <v>295000</v>
      </c>
      <c r="O14" s="29"/>
      <c r="P14" s="29"/>
      <c r="Q14" s="29"/>
    </row>
    <row r="15" spans="2:17" ht="14.4" customHeight="1" x14ac:dyDescent="0.3">
      <c r="B15" s="16" t="s">
        <v>24</v>
      </c>
      <c r="C15" s="18">
        <v>339500</v>
      </c>
      <c r="D15" s="18">
        <v>311000</v>
      </c>
      <c r="E15" s="18">
        <v>343000</v>
      </c>
      <c r="F15" s="108">
        <v>380000</v>
      </c>
      <c r="G15" s="204">
        <v>290000</v>
      </c>
      <c r="O15" s="29"/>
      <c r="P15" s="29"/>
      <c r="Q15" s="29"/>
    </row>
    <row r="16" spans="2:17" ht="14.4" customHeight="1" x14ac:dyDescent="0.3">
      <c r="B16" s="16" t="s">
        <v>26</v>
      </c>
      <c r="C16" s="18">
        <v>180000</v>
      </c>
      <c r="D16" s="18">
        <v>127000</v>
      </c>
      <c r="E16" s="18">
        <v>132000</v>
      </c>
      <c r="F16" s="108">
        <v>154000</v>
      </c>
      <c r="G16" s="204">
        <v>169000</v>
      </c>
      <c r="O16" s="29"/>
      <c r="P16" s="29"/>
      <c r="Q16" s="29"/>
    </row>
    <row r="17" spans="2:17" ht="14.4" customHeight="1" x14ac:dyDescent="0.3">
      <c r="B17" s="16" t="s">
        <v>29</v>
      </c>
      <c r="C17" s="18">
        <v>60000</v>
      </c>
      <c r="D17" s="18">
        <v>75000</v>
      </c>
      <c r="E17" s="18">
        <v>65000</v>
      </c>
      <c r="F17" s="108">
        <v>82500</v>
      </c>
      <c r="G17" s="204">
        <v>110000</v>
      </c>
      <c r="O17" s="29"/>
      <c r="P17" s="29"/>
      <c r="Q17" s="29"/>
    </row>
    <row r="18" spans="2:17" ht="14.4" customHeight="1" x14ac:dyDescent="0.3">
      <c r="B18" s="16" t="s">
        <v>22</v>
      </c>
      <c r="C18" s="18">
        <v>99000</v>
      </c>
      <c r="D18" s="18">
        <v>68000</v>
      </c>
      <c r="E18" s="18">
        <v>75000</v>
      </c>
      <c r="F18" s="108">
        <v>82000</v>
      </c>
      <c r="G18" s="204">
        <v>103000</v>
      </c>
      <c r="O18" s="29"/>
      <c r="P18" s="29"/>
      <c r="Q18" s="29"/>
    </row>
    <row r="19" spans="2:17" ht="14.4" customHeight="1" x14ac:dyDescent="0.3">
      <c r="B19" s="24"/>
      <c r="O19" s="29"/>
      <c r="P19" s="29"/>
      <c r="Q19" s="29"/>
    </row>
    <row r="20" spans="2:17" ht="14.4" customHeight="1" x14ac:dyDescent="0.3">
      <c r="B20" s="44" t="s">
        <v>223</v>
      </c>
      <c r="O20" s="29"/>
      <c r="P20" s="29"/>
      <c r="Q20" s="29"/>
    </row>
    <row r="21" spans="2:17" ht="14.4" customHeight="1" x14ac:dyDescent="0.3"/>
    <row r="22" spans="2:17" ht="14.4" customHeight="1" x14ac:dyDescent="0.3">
      <c r="B22" s="24"/>
    </row>
    <row r="23" spans="2:17" ht="14.4" customHeight="1" x14ac:dyDescent="0.3">
      <c r="B23" s="24"/>
    </row>
  </sheetData>
  <pageMargins left="0.7" right="0.7" top="0.75" bottom="0.75" header="0.3" footer="0.3"/>
  <ignoredErrors>
    <ignoredError sqref="C4:E4 G4:H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5F739-16D9-43A7-B183-3DB59792F529}">
  <dimension ref="B2:H71"/>
  <sheetViews>
    <sheetView topLeftCell="A34" workbookViewId="0">
      <selection activeCell="A25" sqref="A25:XFD43"/>
    </sheetView>
  </sheetViews>
  <sheetFormatPr defaultRowHeight="14.4" x14ac:dyDescent="0.3"/>
  <cols>
    <col min="1" max="1" width="8.88671875" style="44"/>
    <col min="2" max="2" width="28.33203125" style="44" customWidth="1"/>
    <col min="3" max="4" width="11.6640625" style="27" customWidth="1"/>
    <col min="5" max="7" width="11.6640625" style="44" customWidth="1"/>
    <col min="8" max="8" width="9.33203125" style="44" customWidth="1"/>
    <col min="9" max="9" width="8.88671875" style="44"/>
    <col min="10" max="10" width="23.44140625" style="44" customWidth="1"/>
    <col min="11" max="11" width="10.33203125" style="44" customWidth="1"/>
    <col min="12" max="12" width="8.88671875" style="44"/>
    <col min="13" max="13" width="9.33203125" style="44" customWidth="1"/>
    <col min="14" max="14" width="9.5546875" style="44" customWidth="1"/>
    <col min="15" max="16384" width="8.88671875" style="44"/>
  </cols>
  <sheetData>
    <row r="2" spans="2:7" x14ac:dyDescent="0.3">
      <c r="B2" s="45" t="s">
        <v>224</v>
      </c>
    </row>
    <row r="3" spans="2:7" ht="13.8" customHeight="1" x14ac:dyDescent="0.3"/>
    <row r="4" spans="2:7" ht="14.4" customHeight="1" x14ac:dyDescent="0.3">
      <c r="B4" s="16"/>
      <c r="C4" s="191">
        <v>2019</v>
      </c>
      <c r="D4" s="191">
        <v>2020</v>
      </c>
      <c r="E4" s="191">
        <v>2021</v>
      </c>
      <c r="F4" s="191">
        <v>2022</v>
      </c>
      <c r="G4" s="191">
        <v>2023</v>
      </c>
    </row>
    <row r="5" spans="2:7" ht="14.4" customHeight="1" x14ac:dyDescent="0.3">
      <c r="B5" s="16" t="s">
        <v>25</v>
      </c>
      <c r="C5" s="80">
        <v>1731</v>
      </c>
      <c r="D5" s="80">
        <v>1701</v>
      </c>
      <c r="E5" s="80">
        <v>1747</v>
      </c>
      <c r="F5" s="80">
        <v>1960</v>
      </c>
      <c r="G5" s="80">
        <v>2235</v>
      </c>
    </row>
    <row r="6" spans="2:7" ht="14.4" customHeight="1" x14ac:dyDescent="0.3">
      <c r="B6" s="16" t="s">
        <v>37</v>
      </c>
      <c r="C6" s="80">
        <v>1103</v>
      </c>
      <c r="D6" s="80">
        <v>1101</v>
      </c>
      <c r="E6" s="80">
        <v>1433</v>
      </c>
      <c r="F6" s="80">
        <v>1470</v>
      </c>
      <c r="G6" s="80">
        <v>1922</v>
      </c>
    </row>
    <row r="7" spans="2:7" ht="14.4" customHeight="1" x14ac:dyDescent="0.3">
      <c r="B7" s="16" t="s">
        <v>24</v>
      </c>
      <c r="C7" s="80">
        <v>1323</v>
      </c>
      <c r="D7" s="80">
        <v>1287</v>
      </c>
      <c r="E7" s="80">
        <v>1351</v>
      </c>
      <c r="F7" s="80">
        <v>1446</v>
      </c>
      <c r="G7" s="80">
        <v>1645</v>
      </c>
    </row>
    <row r="8" spans="2:7" ht="14.4" customHeight="1" x14ac:dyDescent="0.3">
      <c r="B8" s="16" t="s">
        <v>33</v>
      </c>
      <c r="C8" s="80">
        <v>836</v>
      </c>
      <c r="D8" s="80">
        <v>735</v>
      </c>
      <c r="E8" s="80">
        <v>815</v>
      </c>
      <c r="F8" s="80">
        <v>758</v>
      </c>
      <c r="G8" s="80">
        <v>804</v>
      </c>
    </row>
    <row r="9" spans="2:7" ht="14.4" customHeight="1" x14ac:dyDescent="0.3">
      <c r="B9" s="16" t="s">
        <v>36</v>
      </c>
      <c r="C9" s="80">
        <v>272</v>
      </c>
      <c r="D9" s="80">
        <v>323</v>
      </c>
      <c r="E9" s="80">
        <v>300</v>
      </c>
      <c r="F9" s="80">
        <v>598</v>
      </c>
      <c r="G9" s="80">
        <v>673</v>
      </c>
    </row>
    <row r="10" spans="2:7" ht="14.4" customHeight="1" x14ac:dyDescent="0.3">
      <c r="B10" s="16" t="s">
        <v>27</v>
      </c>
      <c r="C10" s="80">
        <v>520</v>
      </c>
      <c r="D10" s="80">
        <v>602</v>
      </c>
      <c r="E10" s="80">
        <v>669</v>
      </c>
      <c r="F10" s="80">
        <v>525</v>
      </c>
      <c r="G10" s="80">
        <v>672</v>
      </c>
    </row>
    <row r="11" spans="2:7" ht="14.4" customHeight="1" x14ac:dyDescent="0.3">
      <c r="B11" s="16" t="s">
        <v>32</v>
      </c>
      <c r="C11" s="80">
        <v>390</v>
      </c>
      <c r="D11" s="80">
        <v>363</v>
      </c>
      <c r="E11" s="80">
        <v>398</v>
      </c>
      <c r="F11" s="80">
        <v>425</v>
      </c>
      <c r="G11" s="80">
        <v>510</v>
      </c>
    </row>
    <row r="12" spans="2:7" ht="14.4" customHeight="1" x14ac:dyDescent="0.3">
      <c r="B12" s="16" t="s">
        <v>28</v>
      </c>
      <c r="C12" s="80">
        <v>336</v>
      </c>
      <c r="D12" s="80">
        <v>331</v>
      </c>
      <c r="E12" s="80">
        <v>356</v>
      </c>
      <c r="F12" s="80">
        <v>374</v>
      </c>
      <c r="G12" s="80">
        <v>479</v>
      </c>
    </row>
    <row r="13" spans="2:7" ht="14.4" customHeight="1" x14ac:dyDescent="0.3">
      <c r="B13" s="16" t="s">
        <v>26</v>
      </c>
      <c r="C13" s="80">
        <v>337</v>
      </c>
      <c r="D13" s="80">
        <v>331</v>
      </c>
      <c r="E13" s="80">
        <v>338</v>
      </c>
      <c r="F13" s="80">
        <v>384</v>
      </c>
      <c r="G13" s="80">
        <v>462</v>
      </c>
    </row>
    <row r="14" spans="2:7" ht="14.4" customHeight="1" x14ac:dyDescent="0.3">
      <c r="B14" s="16" t="s">
        <v>34</v>
      </c>
      <c r="C14" s="80">
        <v>372</v>
      </c>
      <c r="D14" s="80">
        <v>342</v>
      </c>
      <c r="E14" s="80">
        <v>325</v>
      </c>
      <c r="F14" s="80">
        <v>370</v>
      </c>
      <c r="G14" s="80">
        <v>453</v>
      </c>
    </row>
    <row r="15" spans="2:7" ht="14.4" customHeight="1" x14ac:dyDescent="0.3">
      <c r="B15" s="16" t="s">
        <v>23</v>
      </c>
      <c r="C15" s="80">
        <v>308</v>
      </c>
      <c r="D15" s="80">
        <v>333</v>
      </c>
      <c r="E15" s="80">
        <v>368</v>
      </c>
      <c r="F15" s="80">
        <v>380</v>
      </c>
      <c r="G15" s="80">
        <v>450</v>
      </c>
    </row>
    <row r="16" spans="2:7" ht="14.4" customHeight="1" x14ac:dyDescent="0.3">
      <c r="B16" s="16" t="s">
        <v>29</v>
      </c>
      <c r="C16" s="80">
        <v>251</v>
      </c>
      <c r="D16" s="80">
        <v>242</v>
      </c>
      <c r="E16" s="80">
        <v>201</v>
      </c>
      <c r="F16" s="80">
        <v>270</v>
      </c>
      <c r="G16" s="80">
        <v>320</v>
      </c>
    </row>
    <row r="17" spans="2:8" ht="14.4" customHeight="1" x14ac:dyDescent="0.3">
      <c r="B17" s="16" t="s">
        <v>30</v>
      </c>
      <c r="C17" s="80">
        <v>141</v>
      </c>
      <c r="D17" s="80">
        <v>126</v>
      </c>
      <c r="E17" s="80">
        <v>165</v>
      </c>
      <c r="F17" s="80">
        <v>183</v>
      </c>
      <c r="G17" s="80">
        <v>183</v>
      </c>
    </row>
    <row r="18" spans="2:8" ht="14.4" customHeight="1" x14ac:dyDescent="0.3">
      <c r="B18" s="16" t="s">
        <v>31</v>
      </c>
      <c r="C18" s="80">
        <v>70</v>
      </c>
      <c r="D18" s="80">
        <v>89</v>
      </c>
      <c r="E18" s="80">
        <v>104</v>
      </c>
      <c r="F18" s="80">
        <v>85</v>
      </c>
      <c r="G18" s="80">
        <v>98</v>
      </c>
    </row>
    <row r="19" spans="2:8" ht="14.4" customHeight="1" x14ac:dyDescent="0.3">
      <c r="B19" s="16" t="s">
        <v>22</v>
      </c>
      <c r="C19" s="80">
        <v>75</v>
      </c>
      <c r="D19" s="80">
        <v>62</v>
      </c>
      <c r="E19" s="80">
        <v>44</v>
      </c>
      <c r="F19" s="80">
        <v>41</v>
      </c>
      <c r="G19" s="80">
        <v>47</v>
      </c>
    </row>
    <row r="20" spans="2:8" ht="14.4" customHeight="1" x14ac:dyDescent="0.3">
      <c r="B20" s="124" t="s">
        <v>175</v>
      </c>
      <c r="C20" s="205">
        <v>7254</v>
      </c>
      <c r="D20" s="205">
        <v>6925</v>
      </c>
      <c r="E20" s="205">
        <v>7769</v>
      </c>
      <c r="F20" s="206">
        <v>8397</v>
      </c>
      <c r="G20" s="206">
        <v>9808</v>
      </c>
    </row>
    <row r="21" spans="2:8" x14ac:dyDescent="0.3">
      <c r="B21" s="45"/>
      <c r="C21" s="112"/>
      <c r="D21" s="112"/>
      <c r="E21" s="45"/>
      <c r="F21" s="45"/>
      <c r="G21" s="45"/>
    </row>
    <row r="23" spans="2:8" x14ac:dyDescent="0.3">
      <c r="B23" s="45" t="s">
        <v>225</v>
      </c>
    </row>
    <row r="25" spans="2:8" ht="14.4" customHeight="1" x14ac:dyDescent="0.3">
      <c r="B25" s="16"/>
      <c r="C25" s="191">
        <v>2019</v>
      </c>
      <c r="D25" s="191">
        <v>2020</v>
      </c>
      <c r="E25" s="191">
        <v>2021</v>
      </c>
      <c r="F25" s="191">
        <v>2022</v>
      </c>
      <c r="G25" s="191">
        <v>2023</v>
      </c>
      <c r="H25" s="49"/>
    </row>
    <row r="26" spans="2:8" ht="14.4" customHeight="1" x14ac:dyDescent="0.3">
      <c r="B26" s="16" t="s">
        <v>25</v>
      </c>
      <c r="C26" s="80">
        <v>495</v>
      </c>
      <c r="D26" s="80">
        <v>460</v>
      </c>
      <c r="E26" s="80">
        <v>431</v>
      </c>
      <c r="F26" s="80">
        <v>434</v>
      </c>
      <c r="G26" s="80">
        <v>426</v>
      </c>
    </row>
    <row r="27" spans="2:8" ht="14.4" customHeight="1" x14ac:dyDescent="0.3">
      <c r="B27" s="16" t="s">
        <v>24</v>
      </c>
      <c r="C27" s="80">
        <v>529</v>
      </c>
      <c r="D27" s="80">
        <v>472</v>
      </c>
      <c r="E27" s="80">
        <v>448</v>
      </c>
      <c r="F27" s="80">
        <v>427</v>
      </c>
      <c r="G27" s="80">
        <v>415</v>
      </c>
    </row>
    <row r="28" spans="2:8" ht="14.4" customHeight="1" x14ac:dyDescent="0.3">
      <c r="B28" s="16" t="s">
        <v>37</v>
      </c>
      <c r="C28" s="80">
        <v>372</v>
      </c>
      <c r="D28" s="80">
        <v>342</v>
      </c>
      <c r="E28" s="80">
        <v>346</v>
      </c>
      <c r="F28" s="80">
        <v>342</v>
      </c>
      <c r="G28" s="80">
        <v>332</v>
      </c>
    </row>
    <row r="29" spans="2:8" ht="14.4" customHeight="1" x14ac:dyDescent="0.3">
      <c r="B29" s="16" t="s">
        <v>36</v>
      </c>
      <c r="C29" s="80">
        <v>163</v>
      </c>
      <c r="D29" s="80">
        <v>159</v>
      </c>
      <c r="E29" s="80">
        <v>140</v>
      </c>
      <c r="F29" s="80">
        <v>201</v>
      </c>
      <c r="G29" s="80">
        <v>222</v>
      </c>
    </row>
    <row r="30" spans="2:8" ht="14.4" customHeight="1" x14ac:dyDescent="0.3">
      <c r="B30" s="16" t="s">
        <v>33</v>
      </c>
      <c r="C30" s="80">
        <v>279</v>
      </c>
      <c r="D30" s="80">
        <v>215</v>
      </c>
      <c r="E30" s="80">
        <v>216</v>
      </c>
      <c r="F30" s="80">
        <v>221</v>
      </c>
      <c r="G30" s="80">
        <v>203</v>
      </c>
    </row>
    <row r="31" spans="2:8" ht="14.4" customHeight="1" x14ac:dyDescent="0.3">
      <c r="B31" s="16" t="s">
        <v>32</v>
      </c>
      <c r="C31" s="80">
        <v>143</v>
      </c>
      <c r="D31" s="80">
        <v>131</v>
      </c>
      <c r="E31" s="80">
        <v>127</v>
      </c>
      <c r="F31" s="80">
        <v>145</v>
      </c>
      <c r="G31" s="80">
        <v>136</v>
      </c>
    </row>
    <row r="32" spans="2:8" ht="14.4" customHeight="1" x14ac:dyDescent="0.3">
      <c r="B32" s="16" t="s">
        <v>28</v>
      </c>
      <c r="C32" s="80">
        <v>103</v>
      </c>
      <c r="D32" s="80">
        <v>99</v>
      </c>
      <c r="E32" s="80">
        <v>101</v>
      </c>
      <c r="F32" s="80">
        <v>90</v>
      </c>
      <c r="G32" s="80">
        <v>100</v>
      </c>
    </row>
    <row r="33" spans="2:7" ht="14.4" customHeight="1" x14ac:dyDescent="0.3">
      <c r="B33" s="16" t="s">
        <v>34</v>
      </c>
      <c r="C33" s="80">
        <v>106</v>
      </c>
      <c r="D33" s="80">
        <v>92</v>
      </c>
      <c r="E33" s="80">
        <v>86</v>
      </c>
      <c r="F33" s="80">
        <v>98</v>
      </c>
      <c r="G33" s="80">
        <v>99</v>
      </c>
    </row>
    <row r="34" spans="2:7" ht="14.4" customHeight="1" x14ac:dyDescent="0.3">
      <c r="B34" s="16" t="s">
        <v>27</v>
      </c>
      <c r="C34" s="80">
        <v>99</v>
      </c>
      <c r="D34" s="80">
        <v>98</v>
      </c>
      <c r="E34" s="80">
        <v>97</v>
      </c>
      <c r="F34" s="80">
        <v>74</v>
      </c>
      <c r="G34" s="80">
        <v>81</v>
      </c>
    </row>
    <row r="35" spans="2:7" ht="14.4" customHeight="1" x14ac:dyDescent="0.3">
      <c r="B35" s="16" t="s">
        <v>26</v>
      </c>
      <c r="C35" s="80">
        <v>103</v>
      </c>
      <c r="D35" s="80">
        <v>79</v>
      </c>
      <c r="E35" s="80">
        <v>81</v>
      </c>
      <c r="F35" s="80">
        <v>69</v>
      </c>
      <c r="G35" s="80">
        <v>75</v>
      </c>
    </row>
    <row r="36" spans="2:7" ht="14.4" customHeight="1" x14ac:dyDescent="0.3">
      <c r="B36" s="16" t="s">
        <v>23</v>
      </c>
      <c r="C36" s="80">
        <v>74</v>
      </c>
      <c r="D36" s="80">
        <v>82</v>
      </c>
      <c r="E36" s="80">
        <v>78</v>
      </c>
      <c r="F36" s="80">
        <v>73</v>
      </c>
      <c r="G36" s="80">
        <v>70</v>
      </c>
    </row>
    <row r="37" spans="2:7" ht="14.4" customHeight="1" x14ac:dyDescent="0.3">
      <c r="B37" s="16" t="s">
        <v>29</v>
      </c>
      <c r="C37" s="80">
        <v>82</v>
      </c>
      <c r="D37" s="80">
        <v>76</v>
      </c>
      <c r="E37" s="80">
        <v>62</v>
      </c>
      <c r="F37" s="80">
        <v>65</v>
      </c>
      <c r="G37" s="80">
        <v>61</v>
      </c>
    </row>
    <row r="38" spans="2:7" ht="14.4" customHeight="1" x14ac:dyDescent="0.3">
      <c r="B38" s="16" t="s">
        <v>30</v>
      </c>
      <c r="C38" s="80">
        <v>58</v>
      </c>
      <c r="D38" s="80">
        <v>49</v>
      </c>
      <c r="E38" s="80">
        <v>55</v>
      </c>
      <c r="F38" s="80">
        <v>60</v>
      </c>
      <c r="G38" s="80">
        <v>56</v>
      </c>
    </row>
    <row r="39" spans="2:7" ht="14.4" customHeight="1" x14ac:dyDescent="0.3">
      <c r="B39" s="16" t="s">
        <v>31</v>
      </c>
      <c r="C39" s="80">
        <v>15</v>
      </c>
      <c r="D39" s="80">
        <v>16</v>
      </c>
      <c r="E39" s="80">
        <v>23</v>
      </c>
      <c r="F39" s="80">
        <v>17</v>
      </c>
      <c r="G39" s="80">
        <v>18</v>
      </c>
    </row>
    <row r="40" spans="2:7" ht="14.4" customHeight="1" x14ac:dyDescent="0.3">
      <c r="B40" s="16" t="s">
        <v>22</v>
      </c>
      <c r="C40" s="80">
        <v>34</v>
      </c>
      <c r="D40" s="80">
        <v>22</v>
      </c>
      <c r="E40" s="80">
        <v>21</v>
      </c>
      <c r="F40" s="80">
        <v>18</v>
      </c>
      <c r="G40" s="80">
        <v>14</v>
      </c>
    </row>
    <row r="41" spans="2:7" ht="14.4" customHeight="1" x14ac:dyDescent="0.3">
      <c r="B41" s="124" t="s">
        <v>175</v>
      </c>
      <c r="C41" s="205">
        <v>2573</v>
      </c>
      <c r="D41" s="205">
        <v>2284</v>
      </c>
      <c r="E41" s="205">
        <v>2259</v>
      </c>
      <c r="F41" s="206">
        <v>2279</v>
      </c>
      <c r="G41" s="206">
        <v>2259</v>
      </c>
    </row>
    <row r="42" spans="2:7" ht="14.4" customHeight="1" x14ac:dyDescent="0.3">
      <c r="B42" s="16"/>
      <c r="C42" s="132"/>
      <c r="D42" s="132"/>
      <c r="E42" s="16"/>
      <c r="F42" s="16"/>
      <c r="G42" s="16"/>
    </row>
    <row r="43" spans="2:7" ht="14.4" customHeight="1" x14ac:dyDescent="0.3"/>
    <row r="45" spans="2:7" x14ac:dyDescent="0.3">
      <c r="B45" s="49"/>
    </row>
    <row r="47" spans="2:7" x14ac:dyDescent="0.3">
      <c r="B47" s="13"/>
    </row>
    <row r="48" spans="2:7" x14ac:dyDescent="0.3">
      <c r="B48" s="50"/>
      <c r="C48" s="51"/>
      <c r="D48" s="51"/>
    </row>
    <row r="56" spans="2:4" x14ac:dyDescent="0.3">
      <c r="B56" s="50"/>
      <c r="C56" s="51"/>
      <c r="D56" s="51"/>
    </row>
    <row r="57" spans="2:4" x14ac:dyDescent="0.3">
      <c r="B57" s="52"/>
      <c r="C57" s="53"/>
      <c r="D57" s="53"/>
    </row>
    <row r="58" spans="2:4" x14ac:dyDescent="0.3">
      <c r="B58" s="52"/>
      <c r="C58" s="53"/>
      <c r="D58" s="53"/>
    </row>
    <row r="59" spans="2:4" x14ac:dyDescent="0.3">
      <c r="B59" s="52"/>
      <c r="C59" s="53"/>
      <c r="D59" s="53"/>
    </row>
    <row r="60" spans="2:4" x14ac:dyDescent="0.3">
      <c r="B60" s="52"/>
      <c r="C60" s="53"/>
      <c r="D60" s="53"/>
    </row>
    <row r="61" spans="2:4" x14ac:dyDescent="0.3">
      <c r="B61" s="52"/>
      <c r="C61" s="53"/>
      <c r="D61" s="53"/>
    </row>
    <row r="62" spans="2:4" x14ac:dyDescent="0.3">
      <c r="B62" s="52"/>
      <c r="C62" s="53"/>
      <c r="D62" s="53"/>
    </row>
    <row r="63" spans="2:4" x14ac:dyDescent="0.3">
      <c r="B63" s="52"/>
      <c r="C63" s="53"/>
      <c r="D63" s="53"/>
    </row>
    <row r="64" spans="2:4" x14ac:dyDescent="0.3">
      <c r="B64" s="52"/>
      <c r="C64" s="53"/>
      <c r="D64" s="53"/>
    </row>
    <row r="65" spans="2:4" x14ac:dyDescent="0.3">
      <c r="B65" s="52"/>
      <c r="C65" s="53"/>
      <c r="D65" s="53"/>
    </row>
    <row r="66" spans="2:4" x14ac:dyDescent="0.3">
      <c r="B66" s="52"/>
      <c r="C66" s="53"/>
      <c r="D66" s="53"/>
    </row>
    <row r="67" spans="2:4" x14ac:dyDescent="0.3">
      <c r="B67" s="52"/>
      <c r="C67" s="53"/>
      <c r="D67" s="53"/>
    </row>
    <row r="68" spans="2:4" x14ac:dyDescent="0.3">
      <c r="B68" s="52"/>
      <c r="C68" s="53"/>
      <c r="D68" s="53"/>
    </row>
    <row r="69" spans="2:4" x14ac:dyDescent="0.3">
      <c r="B69" s="52"/>
      <c r="C69" s="53"/>
      <c r="D69" s="53"/>
    </row>
    <row r="70" spans="2:4" x14ac:dyDescent="0.3">
      <c r="B70" s="52"/>
      <c r="C70" s="53"/>
      <c r="D70" s="53"/>
    </row>
    <row r="71" spans="2:4" x14ac:dyDescent="0.3">
      <c r="B71" s="52"/>
      <c r="C71" s="53"/>
      <c r="D71" s="53"/>
    </row>
  </sheetData>
  <sortState xmlns:xlrd2="http://schemas.microsoft.com/office/spreadsheetml/2017/richdata2" ref="B5:B19">
    <sortCondition ref="B5:B19"/>
  </sortState>
  <pageMargins left="0.7" right="0.7" top="0.75" bottom="0.75" header="0.3" footer="0.3"/>
  <pageSetup paperSize="9"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3CB98-B9BD-4628-AA1D-6A52BDD61E3A}">
  <sheetPr codeName="Taul24"/>
  <dimension ref="B1:E55"/>
  <sheetViews>
    <sheetView workbookViewId="0">
      <selection activeCell="A30" sqref="A1:XFD30"/>
    </sheetView>
  </sheetViews>
  <sheetFormatPr defaultRowHeight="14.4" x14ac:dyDescent="0.3"/>
  <cols>
    <col min="2" max="2" width="19.109375" customWidth="1"/>
    <col min="3" max="5" width="18.77734375" customWidth="1"/>
  </cols>
  <sheetData>
    <row r="1" spans="2:5" ht="14.4" customHeight="1" x14ac:dyDescent="0.3"/>
    <row r="2" spans="2:5" s="44" customFormat="1" ht="14.4" customHeight="1" x14ac:dyDescent="0.3">
      <c r="B2" s="45" t="s">
        <v>226</v>
      </c>
    </row>
    <row r="3" spans="2:5" s="44" customFormat="1" ht="14.4" customHeight="1" x14ac:dyDescent="0.3"/>
    <row r="4" spans="2:5" ht="14.4" customHeight="1" x14ac:dyDescent="0.3"/>
    <row r="5" spans="2:5" ht="14.4" customHeight="1" x14ac:dyDescent="0.3">
      <c r="B5" s="188" t="s">
        <v>81</v>
      </c>
      <c r="C5" s="207" t="s">
        <v>215</v>
      </c>
      <c r="D5" s="190" t="s">
        <v>40</v>
      </c>
      <c r="E5" s="190" t="s">
        <v>41</v>
      </c>
    </row>
    <row r="6" spans="2:5" ht="14.4" customHeight="1" x14ac:dyDescent="0.3">
      <c r="B6" s="208" t="s">
        <v>109</v>
      </c>
      <c r="C6" s="18">
        <v>16107840</v>
      </c>
      <c r="D6" s="18">
        <v>12329500</v>
      </c>
      <c r="E6" s="18">
        <v>28437340</v>
      </c>
    </row>
    <row r="7" spans="2:5" s="44" customFormat="1" ht="14.4" customHeight="1" x14ac:dyDescent="0.3">
      <c r="B7" s="80" t="s">
        <v>157</v>
      </c>
      <c r="C7" s="18">
        <v>14460850</v>
      </c>
      <c r="D7" s="18">
        <v>11955500</v>
      </c>
      <c r="E7" s="18">
        <v>26416350</v>
      </c>
    </row>
    <row r="8" spans="2:5" s="44" customFormat="1" ht="14.4" customHeight="1" x14ac:dyDescent="0.3">
      <c r="B8" s="80" t="s">
        <v>87</v>
      </c>
      <c r="C8" s="18">
        <v>1646990</v>
      </c>
      <c r="D8" s="18">
        <v>374000</v>
      </c>
      <c r="E8" s="18">
        <v>2020990</v>
      </c>
    </row>
    <row r="9" spans="2:5" ht="14.4" customHeight="1" x14ac:dyDescent="0.3">
      <c r="B9" s="208" t="s">
        <v>90</v>
      </c>
      <c r="C9" s="18">
        <v>2103530</v>
      </c>
      <c r="D9" s="18">
        <v>2233500</v>
      </c>
      <c r="E9" s="18">
        <v>4337030</v>
      </c>
    </row>
    <row r="10" spans="2:5" ht="14.4" customHeight="1" x14ac:dyDescent="0.3">
      <c r="B10" s="208" t="s">
        <v>88</v>
      </c>
      <c r="C10" s="18">
        <v>1865990</v>
      </c>
      <c r="D10" s="18">
        <v>1769000</v>
      </c>
      <c r="E10" s="18">
        <v>3634990</v>
      </c>
    </row>
    <row r="11" spans="2:5" ht="14.4" customHeight="1" x14ac:dyDescent="0.3">
      <c r="B11" s="208" t="s">
        <v>93</v>
      </c>
      <c r="C11" s="18">
        <v>520710</v>
      </c>
      <c r="D11" s="18">
        <v>1493000</v>
      </c>
      <c r="E11" s="18">
        <v>2013710</v>
      </c>
    </row>
    <row r="12" spans="2:5" ht="14.4" customHeight="1" x14ac:dyDescent="0.3">
      <c r="B12" s="208" t="s">
        <v>96</v>
      </c>
      <c r="C12" s="18">
        <v>546390</v>
      </c>
      <c r="D12" s="18">
        <v>1337500</v>
      </c>
      <c r="E12" s="18">
        <v>1883890</v>
      </c>
    </row>
    <row r="13" spans="2:5" ht="14.4" customHeight="1" x14ac:dyDescent="0.3">
      <c r="B13" s="208" t="s">
        <v>95</v>
      </c>
      <c r="C13" s="18">
        <v>421140</v>
      </c>
      <c r="D13" s="18">
        <v>1101000</v>
      </c>
      <c r="E13" s="18">
        <v>1522140</v>
      </c>
    </row>
    <row r="14" spans="2:5" ht="14.4" customHeight="1" x14ac:dyDescent="0.3">
      <c r="B14" s="208" t="s">
        <v>98</v>
      </c>
      <c r="C14" s="18">
        <v>491430</v>
      </c>
      <c r="D14" s="18">
        <v>813500</v>
      </c>
      <c r="E14" s="18">
        <v>1304930</v>
      </c>
    </row>
    <row r="15" spans="2:5" ht="14.4" customHeight="1" x14ac:dyDescent="0.3">
      <c r="B15" s="208" t="s">
        <v>91</v>
      </c>
      <c r="C15" s="18">
        <v>118680</v>
      </c>
      <c r="D15" s="18">
        <v>814500</v>
      </c>
      <c r="E15" s="18">
        <v>933180</v>
      </c>
    </row>
    <row r="16" spans="2:5" ht="14.4" customHeight="1" x14ac:dyDescent="0.3">
      <c r="B16" s="208" t="s">
        <v>100</v>
      </c>
      <c r="C16" s="18">
        <v>295550</v>
      </c>
      <c r="D16" s="18">
        <v>591000</v>
      </c>
      <c r="E16" s="18">
        <v>886550</v>
      </c>
    </row>
    <row r="17" spans="2:5" ht="14.4" customHeight="1" x14ac:dyDescent="0.3">
      <c r="B17" s="208" t="s">
        <v>89</v>
      </c>
      <c r="C17" s="18">
        <v>357830</v>
      </c>
      <c r="D17" s="18">
        <v>453000</v>
      </c>
      <c r="E17" s="18">
        <v>810830</v>
      </c>
    </row>
    <row r="18" spans="2:5" ht="14.4" customHeight="1" x14ac:dyDescent="0.3">
      <c r="B18" s="208" t="s">
        <v>103</v>
      </c>
      <c r="C18" s="18">
        <v>265690</v>
      </c>
      <c r="D18" s="18">
        <v>304000</v>
      </c>
      <c r="E18" s="18">
        <v>569690</v>
      </c>
    </row>
    <row r="19" spans="2:5" ht="14.4" customHeight="1" x14ac:dyDescent="0.3">
      <c r="B19" s="208" t="s">
        <v>101</v>
      </c>
      <c r="C19" s="18">
        <v>243290</v>
      </c>
      <c r="D19" s="18">
        <v>307000</v>
      </c>
      <c r="E19" s="18">
        <v>550290</v>
      </c>
    </row>
    <row r="20" spans="2:5" ht="14.4" customHeight="1" x14ac:dyDescent="0.3">
      <c r="B20" s="208" t="s">
        <v>99</v>
      </c>
      <c r="C20" s="18">
        <v>511020</v>
      </c>
      <c r="D20" s="18">
        <v>25000</v>
      </c>
      <c r="E20" s="18">
        <v>536020</v>
      </c>
    </row>
    <row r="21" spans="2:5" ht="14.4" customHeight="1" x14ac:dyDescent="0.3">
      <c r="B21" s="208" t="s">
        <v>102</v>
      </c>
      <c r="C21" s="18">
        <v>258820</v>
      </c>
      <c r="D21" s="18">
        <v>269000</v>
      </c>
      <c r="E21" s="18">
        <v>527820</v>
      </c>
    </row>
    <row r="22" spans="2:5" ht="14.4" customHeight="1" x14ac:dyDescent="0.3">
      <c r="B22" s="208" t="s">
        <v>92</v>
      </c>
      <c r="C22" s="18">
        <v>277600</v>
      </c>
      <c r="D22" s="18">
        <v>221000</v>
      </c>
      <c r="E22" s="18">
        <v>498600</v>
      </c>
    </row>
    <row r="23" spans="2:5" ht="14.4" customHeight="1" x14ac:dyDescent="0.3">
      <c r="B23" s="208" t="s">
        <v>97</v>
      </c>
      <c r="C23" s="18">
        <v>199640</v>
      </c>
      <c r="D23" s="18">
        <v>145000</v>
      </c>
      <c r="E23" s="18">
        <v>344640</v>
      </c>
    </row>
    <row r="24" spans="2:5" ht="14.4" customHeight="1" x14ac:dyDescent="0.3">
      <c r="B24" s="208" t="s">
        <v>85</v>
      </c>
      <c r="C24" s="18">
        <v>134300</v>
      </c>
      <c r="D24" s="18">
        <v>185000</v>
      </c>
      <c r="E24" s="18">
        <v>319300</v>
      </c>
    </row>
    <row r="25" spans="2:5" ht="14.4" customHeight="1" x14ac:dyDescent="0.3">
      <c r="B25" s="208" t="s">
        <v>86</v>
      </c>
      <c r="C25" s="18">
        <v>141720</v>
      </c>
      <c r="D25" s="18">
        <v>151000</v>
      </c>
      <c r="E25" s="18">
        <v>292720</v>
      </c>
    </row>
    <row r="26" spans="2:5" ht="14.4" customHeight="1" x14ac:dyDescent="0.3">
      <c r="B26" s="208" t="s">
        <v>94</v>
      </c>
      <c r="C26" s="18">
        <v>97260</v>
      </c>
      <c r="D26" s="18">
        <v>183000</v>
      </c>
      <c r="E26" s="18">
        <v>280260</v>
      </c>
    </row>
    <row r="27" spans="2:5" ht="14.4" customHeight="1" x14ac:dyDescent="0.3">
      <c r="B27" s="208" t="s">
        <v>80</v>
      </c>
      <c r="C27" s="18">
        <v>25550</v>
      </c>
      <c r="D27" s="18">
        <v>32000</v>
      </c>
      <c r="E27" s="18">
        <v>57550</v>
      </c>
    </row>
    <row r="28" spans="2:5" ht="14.4" customHeight="1" x14ac:dyDescent="0.3">
      <c r="B28" s="209" t="s">
        <v>15</v>
      </c>
      <c r="C28" s="181">
        <v>24983970</v>
      </c>
      <c r="D28" s="181">
        <v>24757500</v>
      </c>
      <c r="E28" s="181">
        <v>49741470</v>
      </c>
    </row>
    <row r="29" spans="2:5" ht="14.4" customHeight="1" x14ac:dyDescent="0.3"/>
    <row r="30" spans="2:5" ht="14.4" customHeight="1" x14ac:dyDescent="0.3">
      <c r="B30" s="144" t="s">
        <v>207</v>
      </c>
    </row>
    <row r="33" spans="3:5" x14ac:dyDescent="0.3">
      <c r="C33" s="46"/>
      <c r="D33" s="46"/>
      <c r="E33" s="46"/>
    </row>
    <row r="34" spans="3:5" x14ac:dyDescent="0.3">
      <c r="C34" s="46"/>
      <c r="D34" s="46"/>
      <c r="E34" s="46"/>
    </row>
    <row r="35" spans="3:5" x14ac:dyDescent="0.3">
      <c r="C35" s="46"/>
      <c r="D35" s="46"/>
      <c r="E35" s="46"/>
    </row>
    <row r="36" spans="3:5" x14ac:dyDescent="0.3">
      <c r="C36" s="46"/>
      <c r="D36" s="46"/>
      <c r="E36" s="46"/>
    </row>
    <row r="37" spans="3:5" x14ac:dyDescent="0.3">
      <c r="C37" s="46"/>
      <c r="D37" s="46"/>
      <c r="E37" s="46"/>
    </row>
    <row r="38" spans="3:5" x14ac:dyDescent="0.3">
      <c r="C38" s="46"/>
      <c r="D38" s="46"/>
      <c r="E38" s="46"/>
    </row>
    <row r="39" spans="3:5" x14ac:dyDescent="0.3">
      <c r="C39" s="46"/>
      <c r="D39" s="46"/>
      <c r="E39" s="46"/>
    </row>
    <row r="40" spans="3:5" x14ac:dyDescent="0.3">
      <c r="C40" s="46"/>
      <c r="D40" s="46"/>
      <c r="E40" s="46"/>
    </row>
    <row r="41" spans="3:5" x14ac:dyDescent="0.3">
      <c r="C41" s="46"/>
      <c r="D41" s="46"/>
      <c r="E41" s="46"/>
    </row>
    <row r="42" spans="3:5" x14ac:dyDescent="0.3">
      <c r="C42" s="46"/>
      <c r="D42" s="46"/>
      <c r="E42" s="46"/>
    </row>
    <row r="43" spans="3:5" x14ac:dyDescent="0.3">
      <c r="C43" s="46"/>
      <c r="D43" s="46"/>
      <c r="E43" s="46"/>
    </row>
    <row r="44" spans="3:5" x14ac:dyDescent="0.3">
      <c r="C44" s="46"/>
      <c r="D44" s="46"/>
      <c r="E44" s="46"/>
    </row>
    <row r="45" spans="3:5" x14ac:dyDescent="0.3">
      <c r="C45" s="46"/>
      <c r="D45" s="46"/>
      <c r="E45" s="46"/>
    </row>
    <row r="46" spans="3:5" x14ac:dyDescent="0.3">
      <c r="C46" s="46"/>
      <c r="D46" s="46"/>
      <c r="E46" s="46"/>
    </row>
    <row r="47" spans="3:5" x14ac:dyDescent="0.3">
      <c r="C47" s="46"/>
      <c r="D47" s="46"/>
      <c r="E47" s="46"/>
    </row>
    <row r="48" spans="3:5" x14ac:dyDescent="0.3">
      <c r="C48" s="46"/>
      <c r="D48" s="46"/>
      <c r="E48" s="46"/>
    </row>
    <row r="49" spans="3:5" x14ac:dyDescent="0.3">
      <c r="C49" s="46"/>
      <c r="D49" s="46"/>
      <c r="E49" s="46"/>
    </row>
    <row r="50" spans="3:5" x14ac:dyDescent="0.3">
      <c r="C50" s="46"/>
      <c r="D50" s="46"/>
      <c r="E50" s="46"/>
    </row>
    <row r="51" spans="3:5" x14ac:dyDescent="0.3">
      <c r="C51" s="46"/>
      <c r="D51" s="46"/>
      <c r="E51" s="46"/>
    </row>
    <row r="52" spans="3:5" x14ac:dyDescent="0.3">
      <c r="C52" s="46"/>
      <c r="D52" s="46"/>
      <c r="E52" s="46"/>
    </row>
    <row r="53" spans="3:5" x14ac:dyDescent="0.3">
      <c r="C53" s="46"/>
      <c r="D53" s="46"/>
      <c r="E53" s="46"/>
    </row>
    <row r="54" spans="3:5" x14ac:dyDescent="0.3">
      <c r="C54" s="46"/>
      <c r="D54" s="46"/>
      <c r="E54" s="46"/>
    </row>
    <row r="55" spans="3:5" x14ac:dyDescent="0.3">
      <c r="C55" s="46"/>
      <c r="D55" s="46"/>
      <c r="E55" s="46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01DE1-0344-4B0A-A7E8-4FA49CB0CB48}">
  <sheetPr codeName="Taul25"/>
  <dimension ref="B2:K35"/>
  <sheetViews>
    <sheetView topLeftCell="A25" workbookViewId="0">
      <selection activeCell="A2" sqref="A2:XFD31"/>
    </sheetView>
  </sheetViews>
  <sheetFormatPr defaultRowHeight="14.4" x14ac:dyDescent="0.3"/>
  <cols>
    <col min="1" max="1" width="8.88671875" style="44"/>
    <col min="2" max="2" width="22.21875" style="44" customWidth="1"/>
    <col min="3" max="3" width="18.44140625" style="44" bestFit="1" customWidth="1"/>
    <col min="4" max="4" width="15.109375" style="44" bestFit="1" customWidth="1"/>
    <col min="5" max="5" width="23.5546875" style="44" bestFit="1" customWidth="1"/>
    <col min="6" max="8" width="8.88671875" style="44"/>
    <col min="9" max="9" width="15.88671875" style="44" customWidth="1"/>
    <col min="10" max="10" width="14" style="44" customWidth="1"/>
    <col min="11" max="15" width="8.88671875" style="44"/>
    <col min="16" max="16" width="15.5546875" style="44" customWidth="1"/>
    <col min="17" max="20" width="8.88671875" style="44"/>
    <col min="21" max="21" width="16.5546875" style="44" customWidth="1"/>
    <col min="22" max="22" width="21.6640625" style="44" customWidth="1"/>
    <col min="23" max="23" width="8.88671875" style="44"/>
    <col min="24" max="24" width="19.88671875" style="44" customWidth="1"/>
    <col min="25" max="25" width="16.6640625" style="44" customWidth="1"/>
    <col min="26" max="26" width="42.109375" style="44" customWidth="1"/>
    <col min="27" max="27" width="14.5546875" style="44" customWidth="1"/>
    <col min="28" max="16384" width="8.88671875" style="44"/>
  </cols>
  <sheetData>
    <row r="2" spans="2:11" ht="14.4" customHeight="1" x14ac:dyDescent="0.3">
      <c r="B2" s="45" t="s">
        <v>79</v>
      </c>
    </row>
    <row r="3" spans="2:11" ht="14.4" customHeight="1" x14ac:dyDescent="0.3"/>
    <row r="4" spans="2:11" s="52" customFormat="1" ht="14.4" customHeight="1" x14ac:dyDescent="0.3">
      <c r="B4" s="174" t="s">
        <v>81</v>
      </c>
      <c r="C4" s="166" t="s">
        <v>82</v>
      </c>
      <c r="D4" s="166" t="s">
        <v>83</v>
      </c>
      <c r="E4" s="166" t="s">
        <v>84</v>
      </c>
    </row>
    <row r="5" spans="2:11" ht="14.4" customHeight="1" x14ac:dyDescent="0.3">
      <c r="B5" s="208" t="s">
        <v>109</v>
      </c>
      <c r="C5" s="64">
        <v>0.5415986949429038</v>
      </c>
      <c r="D5" s="64">
        <v>0.53386454183266929</v>
      </c>
      <c r="E5" s="64">
        <v>0.54146993814567135</v>
      </c>
      <c r="I5" s="99"/>
      <c r="J5" s="99"/>
      <c r="K5" s="99"/>
    </row>
    <row r="6" spans="2:11" ht="14.4" customHeight="1" x14ac:dyDescent="0.3">
      <c r="B6" s="210" t="s">
        <v>157</v>
      </c>
      <c r="C6" s="113">
        <v>0.48531810766721045</v>
      </c>
      <c r="D6" s="113">
        <v>0.48428508189464364</v>
      </c>
      <c r="E6" s="113">
        <v>0.50632783039519724</v>
      </c>
      <c r="I6" s="99"/>
      <c r="J6" s="99"/>
      <c r="K6" s="99"/>
    </row>
    <row r="7" spans="2:11" ht="14.4" customHeight="1" x14ac:dyDescent="0.3">
      <c r="B7" s="210" t="s">
        <v>87</v>
      </c>
      <c r="C7" s="113">
        <v>5.6280587275693308E-2</v>
      </c>
      <c r="D7" s="113">
        <v>4.9579459938025677E-2</v>
      </c>
      <c r="E7" s="113">
        <v>3.5142107750474119E-2</v>
      </c>
      <c r="I7" s="99"/>
      <c r="J7" s="99"/>
      <c r="K7" s="99"/>
    </row>
    <row r="8" spans="2:11" ht="14.4" customHeight="1" x14ac:dyDescent="0.3">
      <c r="B8" s="208" t="s">
        <v>88</v>
      </c>
      <c r="C8" s="64">
        <v>9.2475530179445348E-2</v>
      </c>
      <c r="D8" s="64">
        <v>8.720672864099159E-2</v>
      </c>
      <c r="E8" s="64">
        <v>7.769013174549376E-2</v>
      </c>
    </row>
    <row r="9" spans="2:11" ht="14.4" customHeight="1" x14ac:dyDescent="0.3">
      <c r="B9" s="208" t="s">
        <v>90</v>
      </c>
      <c r="C9" s="64">
        <v>7.7895595432300166E-2</v>
      </c>
      <c r="D9" s="64">
        <v>9.0748118636564845E-2</v>
      </c>
      <c r="E9" s="64">
        <v>9.2016696004299903E-2</v>
      </c>
    </row>
    <row r="10" spans="2:11" ht="14.4" customHeight="1" x14ac:dyDescent="0.3">
      <c r="B10" s="208" t="s">
        <v>93</v>
      </c>
      <c r="C10" s="64">
        <v>3.8234094616639479E-2</v>
      </c>
      <c r="D10" s="64">
        <v>3.7184594953519258E-2</v>
      </c>
      <c r="E10" s="64">
        <v>4.6251961820256864E-2</v>
      </c>
    </row>
    <row r="11" spans="2:11" ht="14.4" customHeight="1" x14ac:dyDescent="0.3">
      <c r="B11" s="208" t="s">
        <v>95</v>
      </c>
      <c r="C11" s="64">
        <v>3.2932300163132137E-2</v>
      </c>
      <c r="D11" s="64">
        <v>3.1429836210712707E-2</v>
      </c>
      <c r="E11" s="64">
        <v>3.5505157677664177E-2</v>
      </c>
    </row>
    <row r="12" spans="2:11" ht="14.4" customHeight="1" x14ac:dyDescent="0.3">
      <c r="B12" s="208" t="s">
        <v>96</v>
      </c>
      <c r="C12" s="64">
        <v>2.4061990212071779E-2</v>
      </c>
      <c r="D12" s="64">
        <v>2.9659141212926073E-2</v>
      </c>
      <c r="E12" s="64">
        <v>3.9845932523196036E-2</v>
      </c>
    </row>
    <row r="13" spans="2:11" ht="14.4" customHeight="1" x14ac:dyDescent="0.3">
      <c r="B13" s="208" t="s">
        <v>98</v>
      </c>
      <c r="C13" s="64">
        <v>2.2736541598694943E-2</v>
      </c>
      <c r="D13" s="64">
        <v>2.2133687472332891E-2</v>
      </c>
      <c r="E13" s="64">
        <v>2.6682458153716331E-2</v>
      </c>
    </row>
    <row r="14" spans="2:11" ht="14.4" customHeight="1" x14ac:dyDescent="0.3">
      <c r="B14" s="208" t="s">
        <v>99</v>
      </c>
      <c r="C14" s="64">
        <v>2.2532626427406201E-2</v>
      </c>
      <c r="D14" s="64">
        <v>1.7706949977866312E-2</v>
      </c>
      <c r="E14" s="64">
        <v>8.5309649030562359E-3</v>
      </c>
    </row>
    <row r="15" spans="2:11" ht="14.4" customHeight="1" x14ac:dyDescent="0.3">
      <c r="B15" s="208" t="s">
        <v>100</v>
      </c>
      <c r="C15" s="64">
        <v>2.0595432300163131E-2</v>
      </c>
      <c r="D15" s="64">
        <v>2.5675077467906152E-2</v>
      </c>
      <c r="E15" s="64">
        <v>2.0935061043635322E-2</v>
      </c>
    </row>
    <row r="16" spans="2:11" ht="14.4" customHeight="1" x14ac:dyDescent="0.3">
      <c r="B16" s="208" t="s">
        <v>102</v>
      </c>
      <c r="C16" s="64">
        <v>1.7842577487765091E-2</v>
      </c>
      <c r="D16" s="64">
        <v>1.5936254980079681E-2</v>
      </c>
      <c r="E16" s="64">
        <v>1.1385838926583181E-2</v>
      </c>
    </row>
    <row r="17" spans="2:5" ht="14.4" customHeight="1" x14ac:dyDescent="0.3">
      <c r="B17" s="208" t="s">
        <v>89</v>
      </c>
      <c r="C17" s="64">
        <v>1.6007340946166394E-2</v>
      </c>
      <c r="D17" s="64">
        <v>1.9477644975652943E-2</v>
      </c>
      <c r="E17" s="64">
        <v>1.6686060147978805E-2</v>
      </c>
    </row>
    <row r="18" spans="2:5" ht="14.4" customHeight="1" x14ac:dyDescent="0.3">
      <c r="B18" s="208" t="s">
        <v>92</v>
      </c>
      <c r="C18" s="64">
        <v>1.519168026101142E-2</v>
      </c>
      <c r="D18" s="64">
        <v>1.5936254980079681E-2</v>
      </c>
      <c r="E18" s="64">
        <v>1.1059215702651178E-2</v>
      </c>
    </row>
    <row r="19" spans="2:5" ht="14.4" customHeight="1" x14ac:dyDescent="0.3">
      <c r="B19" s="208" t="s">
        <v>103</v>
      </c>
      <c r="C19" s="64">
        <v>1.4070146818923327E-2</v>
      </c>
      <c r="D19" s="64">
        <v>1.3722886232846392E-2</v>
      </c>
      <c r="E19" s="64">
        <v>1.2147051889314739E-2</v>
      </c>
    </row>
    <row r="20" spans="2:5" ht="14.4" customHeight="1" x14ac:dyDescent="0.3">
      <c r="B20" s="208" t="s">
        <v>101</v>
      </c>
      <c r="C20" s="64">
        <v>1.3968189233278956E-2</v>
      </c>
      <c r="D20" s="64">
        <v>1.1066843736166445E-2</v>
      </c>
      <c r="E20" s="64">
        <v>1.1312262804033382E-2</v>
      </c>
    </row>
    <row r="21" spans="2:5" ht="14.4" customHeight="1" x14ac:dyDescent="0.3">
      <c r="B21" s="208" t="s">
        <v>97</v>
      </c>
      <c r="C21" s="64">
        <v>1.2948613376835236E-2</v>
      </c>
      <c r="D21" s="64">
        <v>1.0624169986719787E-2</v>
      </c>
      <c r="E21" s="64">
        <v>7.6211203485251492E-3</v>
      </c>
    </row>
    <row r="22" spans="2:5" ht="14.4" customHeight="1" x14ac:dyDescent="0.3">
      <c r="B22" s="208" t="s">
        <v>85</v>
      </c>
      <c r="C22" s="64">
        <v>1.0603588907014683E-2</v>
      </c>
      <c r="D22" s="64">
        <v>7.0827799911465251E-3</v>
      </c>
      <c r="E22" s="64">
        <v>6.7768963081204477E-3</v>
      </c>
    </row>
    <row r="23" spans="2:5" ht="14.4" customHeight="1" x14ac:dyDescent="0.3">
      <c r="B23" s="208" t="s">
        <v>86</v>
      </c>
      <c r="C23" s="64">
        <v>9.8898858075040785E-3</v>
      </c>
      <c r="D23" s="64">
        <v>7.9681274900398405E-3</v>
      </c>
      <c r="E23" s="64">
        <v>5.5321008156223048E-3</v>
      </c>
    </row>
    <row r="24" spans="2:5" ht="14.4" customHeight="1" x14ac:dyDescent="0.3">
      <c r="B24" s="208" t="s">
        <v>91</v>
      </c>
      <c r="C24" s="64">
        <v>8.4624796084828719E-3</v>
      </c>
      <c r="D24" s="64">
        <v>1.1952191235059761E-2</v>
      </c>
      <c r="E24" s="64">
        <v>2.1438540953700756E-2</v>
      </c>
    </row>
    <row r="25" spans="2:5" ht="14.4" customHeight="1" x14ac:dyDescent="0.3">
      <c r="B25" s="208" t="s">
        <v>94</v>
      </c>
      <c r="C25" s="64">
        <v>6.6272430668841758E-3</v>
      </c>
      <c r="D25" s="64">
        <v>9.2961487383798145E-3</v>
      </c>
      <c r="E25" s="64">
        <v>5.738171374800924E-3</v>
      </c>
    </row>
    <row r="26" spans="2:5" ht="14.4" customHeight="1" x14ac:dyDescent="0.3">
      <c r="B26" s="208" t="s">
        <v>80</v>
      </c>
      <c r="C26" s="64">
        <v>1.3254486133768353E-3</v>
      </c>
      <c r="D26" s="64">
        <v>1.3280212483399733E-3</v>
      </c>
      <c r="E26" s="64">
        <v>1.3744387116739827E-3</v>
      </c>
    </row>
    <row r="27" spans="2:5" s="52" customFormat="1" ht="14.4" customHeight="1" x14ac:dyDescent="0.3">
      <c r="B27" s="209" t="s">
        <v>15</v>
      </c>
      <c r="C27" s="125">
        <v>9808</v>
      </c>
      <c r="D27" s="125">
        <v>2259</v>
      </c>
      <c r="E27" s="125" t="s">
        <v>104</v>
      </c>
    </row>
    <row r="28" spans="2:5" ht="14.4" customHeight="1" x14ac:dyDescent="0.3"/>
    <row r="29" spans="2:5" ht="14.4" customHeight="1" x14ac:dyDescent="0.3">
      <c r="B29" s="63" t="s">
        <v>105</v>
      </c>
    </row>
    <row r="30" spans="2:5" ht="14.4" customHeight="1" x14ac:dyDescent="0.3">
      <c r="B30" s="63"/>
    </row>
    <row r="31" spans="2:5" ht="14.4" customHeight="1" x14ac:dyDescent="0.3">
      <c r="B31" s="63"/>
    </row>
    <row r="32" spans="2:5" x14ac:dyDescent="0.3">
      <c r="B32" s="63"/>
    </row>
    <row r="33" spans="2:2" x14ac:dyDescent="0.3">
      <c r="B33" s="63"/>
    </row>
    <row r="34" spans="2:2" x14ac:dyDescent="0.3">
      <c r="B34" s="63"/>
    </row>
    <row r="35" spans="2:2" ht="15" customHeight="1" x14ac:dyDescent="0.3"/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F8E0-6545-4EC8-A025-A764C8E94D1E}">
  <sheetPr codeName="Taul26"/>
  <dimension ref="B2:J57"/>
  <sheetViews>
    <sheetView workbookViewId="0">
      <selection activeCell="A4" sqref="A4:XFD4"/>
    </sheetView>
  </sheetViews>
  <sheetFormatPr defaultRowHeight="14.4" x14ac:dyDescent="0.3"/>
  <cols>
    <col min="1" max="1" width="8.88671875" style="44"/>
    <col min="2" max="2" width="19.109375" style="44" customWidth="1"/>
    <col min="3" max="7" width="9.44140625" style="44" customWidth="1"/>
    <col min="8" max="8" width="15.109375" style="44" customWidth="1"/>
    <col min="9" max="9" width="23.6640625" style="44" customWidth="1"/>
    <col min="10" max="12" width="8.88671875" style="44"/>
    <col min="13" max="14" width="13.6640625" style="44" customWidth="1"/>
    <col min="15" max="15" width="23.33203125" style="44" customWidth="1"/>
    <col min="16" max="16" width="9.5546875" style="44" customWidth="1"/>
    <col min="17" max="18" width="8.88671875" style="44"/>
    <col min="19" max="19" width="16.109375" style="44" customWidth="1"/>
    <col min="20" max="20" width="18.44140625" style="44" customWidth="1"/>
    <col min="21" max="16384" width="8.88671875" style="44"/>
  </cols>
  <sheetData>
    <row r="2" spans="2:9" x14ac:dyDescent="0.3">
      <c r="B2" s="45" t="s">
        <v>107</v>
      </c>
    </row>
    <row r="4" spans="2:9" ht="14.4" customHeight="1" x14ac:dyDescent="0.3">
      <c r="B4" s="170" t="s">
        <v>64</v>
      </c>
      <c r="C4" s="166">
        <v>2019</v>
      </c>
      <c r="D4" s="166">
        <v>2020</v>
      </c>
      <c r="E4" s="166">
        <v>2021</v>
      </c>
      <c r="F4" s="166">
        <v>2022</v>
      </c>
      <c r="G4" s="166">
        <v>2023</v>
      </c>
      <c r="H4" s="106" t="s">
        <v>108</v>
      </c>
      <c r="I4" s="73"/>
    </row>
    <row r="5" spans="2:9" ht="14.4" customHeight="1" x14ac:dyDescent="0.3">
      <c r="B5" s="208" t="s">
        <v>109</v>
      </c>
      <c r="C5" s="138">
        <v>4016</v>
      </c>
      <c r="D5" s="138">
        <v>3817</v>
      </c>
      <c r="E5" s="138">
        <v>4458</v>
      </c>
      <c r="F5" s="138">
        <v>4669</v>
      </c>
      <c r="G5" s="138">
        <v>5312</v>
      </c>
      <c r="H5" s="211">
        <f>SUM(C5:G5)/SUM($C$25:$G$25)</f>
        <v>0.55465072842734409</v>
      </c>
      <c r="I5" s="74"/>
    </row>
    <row r="6" spans="2:9" ht="14.4" customHeight="1" x14ac:dyDescent="0.3">
      <c r="B6" s="208" t="s">
        <v>88</v>
      </c>
      <c r="C6" s="80">
        <v>630</v>
      </c>
      <c r="D6" s="80">
        <v>623</v>
      </c>
      <c r="E6" s="80">
        <v>668</v>
      </c>
      <c r="F6" s="80">
        <v>770</v>
      </c>
      <c r="G6" s="80">
        <v>907</v>
      </c>
      <c r="H6" s="211">
        <f t="shared" ref="H6:H24" si="0">SUM(C6:G6)/SUM($C$25:$G$25)</f>
        <v>8.9602789191881457E-2</v>
      </c>
      <c r="I6" s="74"/>
    </row>
    <row r="7" spans="2:9" ht="14.4" customHeight="1" x14ac:dyDescent="0.3">
      <c r="B7" s="208" t="s">
        <v>90</v>
      </c>
      <c r="C7" s="80">
        <v>543</v>
      </c>
      <c r="D7" s="80">
        <v>504</v>
      </c>
      <c r="E7" s="80">
        <v>581</v>
      </c>
      <c r="F7" s="80">
        <v>629</v>
      </c>
      <c r="G7" s="80">
        <v>764</v>
      </c>
      <c r="H7" s="211">
        <f t="shared" si="0"/>
        <v>7.5233470302577515E-2</v>
      </c>
      <c r="I7" s="74"/>
    </row>
    <row r="8" spans="2:9" ht="14.4" customHeight="1" x14ac:dyDescent="0.3">
      <c r="B8" s="208" t="s">
        <v>93</v>
      </c>
      <c r="C8" s="80">
        <v>269</v>
      </c>
      <c r="D8" s="80">
        <v>240</v>
      </c>
      <c r="E8" s="80">
        <v>264</v>
      </c>
      <c r="F8" s="80">
        <v>318</v>
      </c>
      <c r="G8" s="80">
        <v>375</v>
      </c>
      <c r="H8" s="211">
        <f t="shared" si="0"/>
        <v>3.6508529448387499E-2</v>
      </c>
      <c r="I8" s="74"/>
    </row>
    <row r="9" spans="2:9" ht="14.4" customHeight="1" x14ac:dyDescent="0.3">
      <c r="B9" s="208" t="s">
        <v>95</v>
      </c>
      <c r="C9" s="80">
        <v>228</v>
      </c>
      <c r="D9" s="80">
        <v>231</v>
      </c>
      <c r="E9" s="80">
        <v>229</v>
      </c>
      <c r="F9" s="80">
        <v>258</v>
      </c>
      <c r="G9" s="80">
        <v>323</v>
      </c>
      <c r="H9" s="211">
        <f t="shared" si="0"/>
        <v>3.1602540156892046E-2</v>
      </c>
      <c r="I9" s="74"/>
    </row>
    <row r="10" spans="2:9" ht="14.4" customHeight="1" x14ac:dyDescent="0.3">
      <c r="B10" s="208" t="s">
        <v>96</v>
      </c>
      <c r="C10" s="80">
        <v>158</v>
      </c>
      <c r="D10" s="80">
        <v>154</v>
      </c>
      <c r="E10" s="80">
        <v>188</v>
      </c>
      <c r="F10" s="80">
        <v>228</v>
      </c>
      <c r="G10" s="80">
        <v>236</v>
      </c>
      <c r="H10" s="211">
        <f t="shared" si="0"/>
        <v>2.4006972979703649E-2</v>
      </c>
      <c r="I10" s="74"/>
    </row>
    <row r="11" spans="2:9" ht="14.4" customHeight="1" x14ac:dyDescent="0.3">
      <c r="B11" s="208" t="s">
        <v>98</v>
      </c>
      <c r="C11" s="80">
        <v>148</v>
      </c>
      <c r="D11" s="80">
        <v>130</v>
      </c>
      <c r="E11" s="80">
        <v>144</v>
      </c>
      <c r="F11" s="80">
        <v>188</v>
      </c>
      <c r="G11" s="80">
        <v>223</v>
      </c>
      <c r="H11" s="211">
        <f t="shared" si="0"/>
        <v>2.074461461835388E-2</v>
      </c>
      <c r="I11" s="74"/>
    </row>
    <row r="12" spans="2:9" ht="14.4" customHeight="1" x14ac:dyDescent="0.3">
      <c r="B12" s="208" t="s">
        <v>100</v>
      </c>
      <c r="C12" s="80">
        <v>147</v>
      </c>
      <c r="D12" s="80">
        <v>158</v>
      </c>
      <c r="E12" s="80">
        <v>144</v>
      </c>
      <c r="F12" s="80">
        <v>162</v>
      </c>
      <c r="G12" s="80">
        <v>202</v>
      </c>
      <c r="H12" s="211">
        <f t="shared" si="0"/>
        <v>2.0246544639521854E-2</v>
      </c>
      <c r="I12" s="74"/>
    </row>
    <row r="13" spans="2:9" ht="14.4" customHeight="1" x14ac:dyDescent="0.3">
      <c r="B13" s="208" t="s">
        <v>102</v>
      </c>
      <c r="C13" s="80">
        <v>148</v>
      </c>
      <c r="D13" s="80">
        <v>140</v>
      </c>
      <c r="E13" s="80">
        <v>138</v>
      </c>
      <c r="F13" s="80">
        <v>162</v>
      </c>
      <c r="G13" s="80">
        <v>175</v>
      </c>
      <c r="H13" s="211">
        <f t="shared" si="0"/>
        <v>1.9001369692441789E-2</v>
      </c>
      <c r="I13" s="74"/>
    </row>
    <row r="14" spans="2:9" ht="14.4" customHeight="1" x14ac:dyDescent="0.3">
      <c r="B14" s="208" t="s">
        <v>92</v>
      </c>
      <c r="C14" s="80">
        <v>137</v>
      </c>
      <c r="D14" s="80">
        <v>127</v>
      </c>
      <c r="E14" s="80">
        <v>119</v>
      </c>
      <c r="F14" s="80">
        <v>141</v>
      </c>
      <c r="G14" s="80">
        <v>149</v>
      </c>
      <c r="H14" s="211">
        <f t="shared" si="0"/>
        <v>1.6760054787697671E-2</v>
      </c>
      <c r="I14" s="74"/>
    </row>
    <row r="15" spans="2:9" ht="14.4" customHeight="1" x14ac:dyDescent="0.3">
      <c r="B15" s="208" t="s">
        <v>103</v>
      </c>
      <c r="C15" s="80">
        <v>139</v>
      </c>
      <c r="D15" s="80">
        <v>137</v>
      </c>
      <c r="E15" s="80">
        <v>137</v>
      </c>
      <c r="F15" s="80">
        <v>129</v>
      </c>
      <c r="G15" s="80">
        <v>138</v>
      </c>
      <c r="H15" s="211">
        <f t="shared" si="0"/>
        <v>1.6934379280288882E-2</v>
      </c>
      <c r="I15" s="74"/>
    </row>
    <row r="16" spans="2:9" ht="14.4" customHeight="1" x14ac:dyDescent="0.3">
      <c r="B16" s="208" t="s">
        <v>110</v>
      </c>
      <c r="C16" s="80">
        <v>114</v>
      </c>
      <c r="D16" s="80">
        <v>141</v>
      </c>
      <c r="E16" s="80">
        <v>118</v>
      </c>
      <c r="F16" s="80">
        <v>126</v>
      </c>
      <c r="G16" s="80">
        <v>157</v>
      </c>
      <c r="H16" s="211">
        <f t="shared" si="0"/>
        <v>1.633669530569045E-2</v>
      </c>
      <c r="I16" s="74"/>
    </row>
    <row r="17" spans="2:9" ht="14.4" customHeight="1" x14ac:dyDescent="0.3">
      <c r="B17" s="208" t="s">
        <v>101</v>
      </c>
      <c r="C17" s="80">
        <v>111</v>
      </c>
      <c r="D17" s="80">
        <v>107</v>
      </c>
      <c r="E17" s="80">
        <v>116</v>
      </c>
      <c r="F17" s="80">
        <v>110</v>
      </c>
      <c r="G17" s="80">
        <v>137</v>
      </c>
      <c r="H17" s="211">
        <f t="shared" si="0"/>
        <v>1.4468932885070352E-2</v>
      </c>
      <c r="I17" s="74"/>
    </row>
    <row r="18" spans="2:9" ht="14.4" customHeight="1" x14ac:dyDescent="0.3">
      <c r="B18" s="208" t="s">
        <v>111</v>
      </c>
      <c r="C18" s="80">
        <v>113</v>
      </c>
      <c r="D18" s="80">
        <v>91</v>
      </c>
      <c r="E18" s="80">
        <v>125</v>
      </c>
      <c r="F18" s="80">
        <v>107</v>
      </c>
      <c r="G18" s="80">
        <v>221</v>
      </c>
      <c r="H18" s="211">
        <f t="shared" si="0"/>
        <v>1.636159880463205E-2</v>
      </c>
      <c r="I18" s="74"/>
    </row>
    <row r="19" spans="2:9" ht="14.4" customHeight="1" x14ac:dyDescent="0.3">
      <c r="B19" s="208" t="s">
        <v>97</v>
      </c>
      <c r="C19" s="80">
        <v>92</v>
      </c>
      <c r="D19" s="80">
        <v>78</v>
      </c>
      <c r="E19" s="80">
        <v>89</v>
      </c>
      <c r="F19" s="80">
        <v>92</v>
      </c>
      <c r="G19" s="80">
        <v>127</v>
      </c>
      <c r="H19" s="211">
        <f t="shared" si="0"/>
        <v>1.190387249408542E-2</v>
      </c>
      <c r="I19" s="74"/>
    </row>
    <row r="20" spans="2:9" ht="14.4" customHeight="1" x14ac:dyDescent="0.3">
      <c r="B20" s="208" t="s">
        <v>86</v>
      </c>
      <c r="C20" s="80">
        <v>60</v>
      </c>
      <c r="D20" s="80">
        <v>69</v>
      </c>
      <c r="E20" s="80">
        <v>66</v>
      </c>
      <c r="F20" s="80">
        <v>87</v>
      </c>
      <c r="G20" s="80">
        <v>97</v>
      </c>
      <c r="H20" s="211">
        <f t="shared" si="0"/>
        <v>9.4384260988668901E-3</v>
      </c>
      <c r="I20" s="74"/>
    </row>
    <row r="21" spans="2:9" ht="14.4" customHeight="1" x14ac:dyDescent="0.3">
      <c r="B21" s="208" t="s">
        <v>85</v>
      </c>
      <c r="C21" s="80">
        <v>93</v>
      </c>
      <c r="D21" s="80">
        <v>83</v>
      </c>
      <c r="E21" s="80">
        <v>71</v>
      </c>
      <c r="F21" s="80">
        <v>79</v>
      </c>
      <c r="G21" s="80">
        <v>104</v>
      </c>
      <c r="H21" s="211">
        <f t="shared" si="0"/>
        <v>1.0708504544888557E-2</v>
      </c>
      <c r="I21" s="74"/>
    </row>
    <row r="22" spans="2:9" ht="14.4" customHeight="1" x14ac:dyDescent="0.3">
      <c r="B22" s="208" t="s">
        <v>91</v>
      </c>
      <c r="C22" s="80">
        <v>38</v>
      </c>
      <c r="D22" s="80">
        <v>44</v>
      </c>
      <c r="E22" s="80">
        <v>46</v>
      </c>
      <c r="F22" s="80">
        <v>61</v>
      </c>
      <c r="G22" s="80">
        <v>83</v>
      </c>
      <c r="H22" s="211">
        <f t="shared" si="0"/>
        <v>6.773751712115552E-3</v>
      </c>
      <c r="I22" s="74"/>
    </row>
    <row r="23" spans="2:9" ht="14.4" customHeight="1" x14ac:dyDescent="0.3">
      <c r="B23" s="208" t="s">
        <v>94</v>
      </c>
      <c r="C23" s="80">
        <v>58</v>
      </c>
      <c r="D23" s="80">
        <v>45</v>
      </c>
      <c r="E23" s="80">
        <v>53</v>
      </c>
      <c r="F23" s="80">
        <v>58</v>
      </c>
      <c r="G23" s="80">
        <v>65</v>
      </c>
      <c r="H23" s="211">
        <f t="shared" si="0"/>
        <v>6.9480762047067612E-3</v>
      </c>
      <c r="I23" s="74"/>
    </row>
    <row r="24" spans="2:9" ht="14.4" customHeight="1" x14ac:dyDescent="0.3">
      <c r="B24" s="208" t="s">
        <v>80</v>
      </c>
      <c r="C24" s="80">
        <v>12</v>
      </c>
      <c r="D24" s="80">
        <v>8</v>
      </c>
      <c r="E24" s="80">
        <v>15</v>
      </c>
      <c r="F24" s="80">
        <v>22</v>
      </c>
      <c r="G24" s="80">
        <v>13</v>
      </c>
      <c r="H24" s="211">
        <f t="shared" si="0"/>
        <v>1.7432449259120906E-3</v>
      </c>
      <c r="I24" s="74"/>
    </row>
    <row r="25" spans="2:9" ht="14.4" customHeight="1" x14ac:dyDescent="0.3">
      <c r="B25" s="209" t="s">
        <v>112</v>
      </c>
      <c r="C25" s="206">
        <v>7254</v>
      </c>
      <c r="D25" s="206">
        <v>6927</v>
      </c>
      <c r="E25" s="206">
        <v>7769</v>
      </c>
      <c r="F25" s="206">
        <v>8397</v>
      </c>
      <c r="G25" s="206">
        <v>9808</v>
      </c>
      <c r="H25" s="212">
        <v>1</v>
      </c>
      <c r="I25" s="76"/>
    </row>
    <row r="26" spans="2:9" ht="19.95" customHeight="1" x14ac:dyDescent="0.3"/>
    <row r="27" spans="2:9" ht="19.95" customHeight="1" x14ac:dyDescent="0.3">
      <c r="B27" s="145" t="s">
        <v>229</v>
      </c>
    </row>
    <row r="28" spans="2:9" ht="19.95" customHeight="1" x14ac:dyDescent="0.3">
      <c r="B28" s="44" t="s">
        <v>227</v>
      </c>
    </row>
    <row r="29" spans="2:9" ht="19.95" customHeight="1" x14ac:dyDescent="0.3"/>
    <row r="30" spans="2:9" ht="19.95" customHeight="1" x14ac:dyDescent="0.3"/>
    <row r="31" spans="2:9" ht="19.95" customHeight="1" x14ac:dyDescent="0.3">
      <c r="B31" s="75" t="s">
        <v>113</v>
      </c>
    </row>
    <row r="32" spans="2:9" ht="19.95" customHeight="1" x14ac:dyDescent="0.3">
      <c r="F32" s="63"/>
      <c r="G32" s="63"/>
      <c r="H32" s="72"/>
    </row>
    <row r="33" spans="2:10" ht="37.200000000000003" customHeight="1" x14ac:dyDescent="0.3">
      <c r="B33" s="14" t="s">
        <v>65</v>
      </c>
      <c r="C33" s="6">
        <v>2019</v>
      </c>
      <c r="D33" s="6">
        <v>2020</v>
      </c>
      <c r="E33" s="6">
        <v>2021</v>
      </c>
      <c r="F33" s="6">
        <v>2022</v>
      </c>
      <c r="G33" s="6">
        <v>2023</v>
      </c>
      <c r="H33" s="71" t="s">
        <v>108</v>
      </c>
      <c r="I33" s="72"/>
    </row>
    <row r="34" spans="2:10" ht="19.95" customHeight="1" x14ac:dyDescent="0.3">
      <c r="B34" s="8" t="s">
        <v>109</v>
      </c>
      <c r="C34" s="88">
        <v>1414</v>
      </c>
      <c r="D34" s="88">
        <v>1287</v>
      </c>
      <c r="E34" s="88">
        <v>1264</v>
      </c>
      <c r="F34" s="88">
        <v>1227</v>
      </c>
      <c r="G34" s="88">
        <v>1206</v>
      </c>
      <c r="H34" s="84">
        <f>SUM(C34:G34)/SUM($C$54:$G$54)</f>
        <v>0.54899605285738806</v>
      </c>
      <c r="I34" s="77"/>
      <c r="J34" s="43"/>
    </row>
    <row r="35" spans="2:10" ht="19.95" customHeight="1" x14ac:dyDescent="0.3">
      <c r="B35" s="7" t="s">
        <v>88</v>
      </c>
      <c r="C35" s="82">
        <v>228</v>
      </c>
      <c r="D35" s="82">
        <v>196</v>
      </c>
      <c r="E35" s="82">
        <v>193</v>
      </c>
      <c r="F35" s="82">
        <v>205</v>
      </c>
      <c r="G35" s="82">
        <v>197</v>
      </c>
      <c r="H35" s="83">
        <f t="shared" ref="H35:H53" si="1">SUM(C35:G35)/SUM($C$54:$G$54)</f>
        <v>8.7437789600137289E-2</v>
      </c>
      <c r="I35" s="77"/>
      <c r="J35" s="43"/>
    </row>
    <row r="36" spans="2:10" ht="19.95" customHeight="1" x14ac:dyDescent="0.3">
      <c r="B36" s="7" t="s">
        <v>90</v>
      </c>
      <c r="C36" s="82">
        <v>205</v>
      </c>
      <c r="D36" s="82">
        <v>178</v>
      </c>
      <c r="E36" s="82">
        <v>177</v>
      </c>
      <c r="F36" s="82">
        <v>189</v>
      </c>
      <c r="G36" s="82">
        <v>205</v>
      </c>
      <c r="H36" s="83">
        <f t="shared" si="1"/>
        <v>8.1860305474515185E-2</v>
      </c>
      <c r="I36" s="77"/>
      <c r="J36" s="43"/>
    </row>
    <row r="37" spans="2:10" ht="19.95" customHeight="1" x14ac:dyDescent="0.3">
      <c r="B37" s="7" t="s">
        <v>93</v>
      </c>
      <c r="C37" s="82">
        <v>85</v>
      </c>
      <c r="D37" s="82">
        <v>83</v>
      </c>
      <c r="E37" s="82">
        <v>80</v>
      </c>
      <c r="F37" s="82">
        <v>90</v>
      </c>
      <c r="G37" s="82">
        <v>84</v>
      </c>
      <c r="H37" s="83">
        <f t="shared" si="1"/>
        <v>3.6210743092500428E-2</v>
      </c>
      <c r="I37" s="77"/>
      <c r="J37" s="43"/>
    </row>
    <row r="38" spans="2:10" ht="19.95" customHeight="1" x14ac:dyDescent="0.3">
      <c r="B38" s="7" t="s">
        <v>95</v>
      </c>
      <c r="C38" s="82">
        <v>86</v>
      </c>
      <c r="D38" s="82">
        <v>63</v>
      </c>
      <c r="E38" s="82">
        <v>73</v>
      </c>
      <c r="F38" s="82">
        <v>71</v>
      </c>
      <c r="G38" s="82">
        <v>71</v>
      </c>
      <c r="H38" s="83">
        <f t="shared" si="1"/>
        <v>3.1233911103483784E-2</v>
      </c>
      <c r="I38" s="77"/>
      <c r="J38" s="43"/>
    </row>
    <row r="39" spans="2:10" ht="19.95" customHeight="1" x14ac:dyDescent="0.3">
      <c r="B39" s="7" t="s">
        <v>96</v>
      </c>
      <c r="C39" s="82">
        <v>62</v>
      </c>
      <c r="D39" s="82">
        <v>53</v>
      </c>
      <c r="E39" s="82">
        <v>63</v>
      </c>
      <c r="F39" s="82">
        <v>75</v>
      </c>
      <c r="G39" s="82">
        <v>67</v>
      </c>
      <c r="H39" s="83">
        <f t="shared" si="1"/>
        <v>2.7458383387678049E-2</v>
      </c>
      <c r="I39" s="77"/>
      <c r="J39" s="43"/>
    </row>
    <row r="40" spans="2:10" ht="19.95" customHeight="1" x14ac:dyDescent="0.3">
      <c r="B40" s="7" t="s">
        <v>98</v>
      </c>
      <c r="C40" s="82">
        <v>53</v>
      </c>
      <c r="D40" s="82">
        <v>46</v>
      </c>
      <c r="E40" s="82">
        <v>47</v>
      </c>
      <c r="F40" s="82">
        <v>62</v>
      </c>
      <c r="G40" s="82">
        <v>50</v>
      </c>
      <c r="H40" s="83">
        <f t="shared" si="1"/>
        <v>2.2138321606315427E-2</v>
      </c>
      <c r="I40" s="77"/>
      <c r="J40" s="43"/>
    </row>
    <row r="41" spans="2:10" ht="19.95" customHeight="1" x14ac:dyDescent="0.3">
      <c r="B41" s="7" t="s">
        <v>100</v>
      </c>
      <c r="C41" s="82">
        <v>53</v>
      </c>
      <c r="D41" s="82">
        <v>48</v>
      </c>
      <c r="E41" s="82">
        <v>47</v>
      </c>
      <c r="F41" s="82">
        <v>44</v>
      </c>
      <c r="G41" s="82">
        <v>58</v>
      </c>
      <c r="H41" s="83">
        <f t="shared" si="1"/>
        <v>2.1451862021623476E-2</v>
      </c>
      <c r="I41" s="77"/>
      <c r="J41" s="43"/>
    </row>
    <row r="42" spans="2:10" ht="19.95" customHeight="1" x14ac:dyDescent="0.3">
      <c r="B42" s="7" t="s">
        <v>110</v>
      </c>
      <c r="C42" s="82">
        <v>48</v>
      </c>
      <c r="D42" s="82">
        <v>51</v>
      </c>
      <c r="E42" s="82">
        <v>43</v>
      </c>
      <c r="F42" s="82">
        <v>48</v>
      </c>
      <c r="G42" s="82">
        <v>44</v>
      </c>
      <c r="H42" s="83">
        <f t="shared" si="1"/>
        <v>2.0078942852239573E-2</v>
      </c>
      <c r="I42" s="77"/>
      <c r="J42" s="43"/>
    </row>
    <row r="43" spans="2:10" ht="19.95" customHeight="1" x14ac:dyDescent="0.3">
      <c r="B43" s="7" t="s">
        <v>102</v>
      </c>
      <c r="C43" s="82">
        <v>57</v>
      </c>
      <c r="D43" s="82">
        <v>55</v>
      </c>
      <c r="E43" s="82">
        <v>44</v>
      </c>
      <c r="F43" s="82">
        <v>37</v>
      </c>
      <c r="G43" s="82">
        <v>36</v>
      </c>
      <c r="H43" s="83">
        <f t="shared" si="1"/>
        <v>1.9649905611807104E-2</v>
      </c>
      <c r="I43" s="77"/>
      <c r="J43" s="43"/>
    </row>
    <row r="44" spans="2:10" ht="19.95" customHeight="1" x14ac:dyDescent="0.3">
      <c r="B44" s="7" t="s">
        <v>103</v>
      </c>
      <c r="C44" s="82">
        <v>61</v>
      </c>
      <c r="D44" s="82">
        <v>44</v>
      </c>
      <c r="E44" s="82">
        <v>36</v>
      </c>
      <c r="F44" s="82">
        <v>35</v>
      </c>
      <c r="G44" s="82">
        <v>31</v>
      </c>
      <c r="H44" s="83">
        <f t="shared" si="1"/>
        <v>1.776214175390424E-2</v>
      </c>
      <c r="I44" s="77"/>
      <c r="J44" s="43"/>
    </row>
    <row r="45" spans="2:10" ht="19.95" customHeight="1" x14ac:dyDescent="0.3">
      <c r="B45" s="7" t="s">
        <v>92</v>
      </c>
      <c r="C45" s="82">
        <v>41</v>
      </c>
      <c r="D45" s="82">
        <v>31</v>
      </c>
      <c r="E45" s="82">
        <v>38</v>
      </c>
      <c r="F45" s="82">
        <v>31</v>
      </c>
      <c r="G45" s="82">
        <v>36</v>
      </c>
      <c r="H45" s="83">
        <f t="shared" si="1"/>
        <v>1.5187918311309421E-2</v>
      </c>
      <c r="I45" s="77"/>
      <c r="J45" s="43"/>
    </row>
    <row r="46" spans="2:10" ht="19.95" customHeight="1" x14ac:dyDescent="0.3">
      <c r="B46" s="7" t="s">
        <v>101</v>
      </c>
      <c r="C46" s="82">
        <v>33</v>
      </c>
      <c r="D46" s="82">
        <v>25</v>
      </c>
      <c r="E46" s="82">
        <v>32</v>
      </c>
      <c r="F46" s="82">
        <v>34</v>
      </c>
      <c r="G46" s="82">
        <v>25</v>
      </c>
      <c r="H46" s="83">
        <f t="shared" si="1"/>
        <v>1.2785309764887592E-2</v>
      </c>
      <c r="I46" s="77"/>
      <c r="J46" s="43"/>
    </row>
    <row r="47" spans="2:10" ht="19.95" customHeight="1" x14ac:dyDescent="0.3">
      <c r="B47" s="7" t="s">
        <v>111</v>
      </c>
      <c r="C47" s="82">
        <v>27</v>
      </c>
      <c r="D47" s="82">
        <v>27</v>
      </c>
      <c r="E47" s="82">
        <v>23</v>
      </c>
      <c r="F47" s="82">
        <v>25</v>
      </c>
      <c r="G47" s="82">
        <v>40</v>
      </c>
      <c r="H47" s="83">
        <f t="shared" si="1"/>
        <v>1.2184657628282134E-2</v>
      </c>
      <c r="I47" s="77"/>
      <c r="J47" s="43"/>
    </row>
    <row r="48" spans="2:10" ht="19.95" customHeight="1" x14ac:dyDescent="0.3">
      <c r="B48" s="7" t="s">
        <v>85</v>
      </c>
      <c r="C48" s="82">
        <v>33</v>
      </c>
      <c r="D48" s="82">
        <v>25</v>
      </c>
      <c r="E48" s="82">
        <v>16</v>
      </c>
      <c r="F48" s="82">
        <v>19</v>
      </c>
      <c r="G48" s="82">
        <v>16</v>
      </c>
      <c r="H48" s="83">
        <f t="shared" si="1"/>
        <v>9.3530118414278367E-3</v>
      </c>
      <c r="I48" s="77"/>
      <c r="J48" s="43"/>
    </row>
    <row r="49" spans="2:10" ht="19.95" customHeight="1" x14ac:dyDescent="0.3">
      <c r="B49" s="7" t="s">
        <v>97</v>
      </c>
      <c r="C49" s="82">
        <v>31</v>
      </c>
      <c r="D49" s="82">
        <v>27</v>
      </c>
      <c r="E49" s="82">
        <v>28</v>
      </c>
      <c r="F49" s="82">
        <v>21</v>
      </c>
      <c r="G49" s="82">
        <v>24</v>
      </c>
      <c r="H49" s="83">
        <f t="shared" si="1"/>
        <v>1.1240775699330702E-2</v>
      </c>
      <c r="I49" s="77"/>
      <c r="J49" s="43"/>
    </row>
    <row r="50" spans="2:10" ht="19.95" customHeight="1" x14ac:dyDescent="0.3">
      <c r="B50" s="7" t="s">
        <v>86</v>
      </c>
      <c r="C50" s="82">
        <v>22</v>
      </c>
      <c r="D50" s="82">
        <v>11</v>
      </c>
      <c r="E50" s="82">
        <v>22</v>
      </c>
      <c r="F50" s="82">
        <v>20</v>
      </c>
      <c r="G50" s="82">
        <v>18</v>
      </c>
      <c r="H50" s="83">
        <f t="shared" si="1"/>
        <v>7.9800926720439338E-3</v>
      </c>
      <c r="I50" s="77"/>
      <c r="J50" s="43"/>
    </row>
    <row r="51" spans="2:10" ht="19.95" customHeight="1" x14ac:dyDescent="0.3">
      <c r="B51" s="7" t="s">
        <v>91</v>
      </c>
      <c r="C51" s="82">
        <v>11</v>
      </c>
      <c r="D51" s="82">
        <v>18</v>
      </c>
      <c r="E51" s="82">
        <v>18</v>
      </c>
      <c r="F51" s="82">
        <v>25</v>
      </c>
      <c r="G51" s="82">
        <v>27</v>
      </c>
      <c r="H51" s="83">
        <f t="shared" si="1"/>
        <v>8.4949373605628965E-3</v>
      </c>
      <c r="I51" s="77"/>
      <c r="J51" s="43"/>
    </row>
    <row r="52" spans="2:10" ht="19.95" customHeight="1" x14ac:dyDescent="0.3">
      <c r="B52" s="7" t="s">
        <v>94</v>
      </c>
      <c r="C52" s="82">
        <v>21</v>
      </c>
      <c r="D52" s="82">
        <v>15</v>
      </c>
      <c r="E52" s="82">
        <v>13</v>
      </c>
      <c r="F52" s="82">
        <v>18</v>
      </c>
      <c r="G52" s="82">
        <v>21</v>
      </c>
      <c r="H52" s="83">
        <f t="shared" si="1"/>
        <v>7.5510554316114637E-3</v>
      </c>
      <c r="I52" s="77"/>
      <c r="J52" s="43"/>
    </row>
    <row r="53" spans="2:10" ht="19.95" customHeight="1" x14ac:dyDescent="0.3">
      <c r="B53" s="85" t="s">
        <v>80</v>
      </c>
      <c r="C53" s="86">
        <v>2</v>
      </c>
      <c r="D53" s="86">
        <v>1</v>
      </c>
      <c r="E53" s="86">
        <v>2</v>
      </c>
      <c r="F53" s="86">
        <v>3</v>
      </c>
      <c r="G53" s="86">
        <v>3</v>
      </c>
      <c r="H53" s="87">
        <f t="shared" si="1"/>
        <v>9.4388192895143296E-4</v>
      </c>
      <c r="I53" s="77"/>
      <c r="J53" s="43"/>
    </row>
    <row r="54" spans="2:10" ht="28.2" customHeight="1" x14ac:dyDescent="0.3">
      <c r="B54" s="65" t="s">
        <v>112</v>
      </c>
      <c r="C54" s="89">
        <v>2573</v>
      </c>
      <c r="D54" s="89">
        <v>2284</v>
      </c>
      <c r="E54" s="89">
        <v>2259</v>
      </c>
      <c r="F54" s="89">
        <v>2279</v>
      </c>
      <c r="G54" s="89">
        <v>2259</v>
      </c>
      <c r="H54" s="81">
        <v>1</v>
      </c>
      <c r="I54" s="76"/>
      <c r="J54" s="43"/>
    </row>
    <row r="55" spans="2:10" x14ac:dyDescent="0.3">
      <c r="B55" s="23"/>
      <c r="C55" s="23"/>
      <c r="D55" s="23"/>
      <c r="E55" s="23"/>
      <c r="F55" s="23"/>
      <c r="G55" s="23"/>
      <c r="H55" s="23"/>
    </row>
    <row r="56" spans="2:10" x14ac:dyDescent="0.3">
      <c r="B56" s="145" t="s">
        <v>229</v>
      </c>
      <c r="C56" s="145"/>
      <c r="D56" s="145"/>
      <c r="E56" s="145"/>
      <c r="F56" s="23"/>
      <c r="G56" s="23"/>
      <c r="H56" s="23"/>
    </row>
    <row r="57" spans="2:10" x14ac:dyDescent="0.3">
      <c r="B57" s="44" t="s">
        <v>228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A7CAE-E47D-425F-9041-4409BFAEFC2E}">
  <sheetPr codeName="Taul27"/>
  <dimension ref="B2:P30"/>
  <sheetViews>
    <sheetView topLeftCell="A16" workbookViewId="0">
      <selection activeCell="A4" sqref="A4:XFD30"/>
    </sheetView>
  </sheetViews>
  <sheetFormatPr defaultRowHeight="14.4" x14ac:dyDescent="0.3"/>
  <cols>
    <col min="1" max="1" width="8.88671875" style="44"/>
    <col min="2" max="2" width="18.5546875" style="44" customWidth="1"/>
    <col min="3" max="7" width="11.6640625" style="44" customWidth="1"/>
    <col min="8" max="8" width="14.6640625" style="44" customWidth="1"/>
    <col min="9" max="12" width="8.88671875" style="44"/>
    <col min="13" max="14" width="13.6640625" style="44" customWidth="1"/>
    <col min="15" max="16384" width="8.88671875" style="44"/>
  </cols>
  <sheetData>
    <row r="2" spans="2:16" x14ac:dyDescent="0.3">
      <c r="B2" s="45" t="s">
        <v>172</v>
      </c>
      <c r="H2" s="79"/>
    </row>
    <row r="3" spans="2:16" x14ac:dyDescent="0.3">
      <c r="H3" s="79"/>
    </row>
    <row r="4" spans="2:16" s="16" customFormat="1" ht="14.4" customHeight="1" x14ac:dyDescent="0.3">
      <c r="B4" s="197"/>
      <c r="C4" s="217">
        <v>2019</v>
      </c>
      <c r="D4" s="217" t="s">
        <v>169</v>
      </c>
      <c r="E4" s="217">
        <v>2021</v>
      </c>
      <c r="F4" s="217" t="s">
        <v>170</v>
      </c>
      <c r="G4" s="217" t="s">
        <v>171</v>
      </c>
      <c r="H4" s="189" t="s">
        <v>108</v>
      </c>
    </row>
    <row r="5" spans="2:16" s="16" customFormat="1" ht="14.4" customHeight="1" x14ac:dyDescent="0.3">
      <c r="B5" s="213" t="s">
        <v>109</v>
      </c>
      <c r="C5" s="90">
        <v>23540000</v>
      </c>
      <c r="D5" s="90">
        <v>26835050</v>
      </c>
      <c r="E5" s="90">
        <v>27221730</v>
      </c>
      <c r="F5" s="91">
        <v>28789760</v>
      </c>
      <c r="G5" s="91">
        <v>28437340</v>
      </c>
      <c r="H5" s="214">
        <v>0.59073911420776504</v>
      </c>
    </row>
    <row r="6" spans="2:16" s="16" customFormat="1" ht="14.4" customHeight="1" x14ac:dyDescent="0.3">
      <c r="B6" s="213" t="s">
        <v>114</v>
      </c>
      <c r="C6" s="90">
        <v>3175150</v>
      </c>
      <c r="D6" s="90">
        <v>3462830</v>
      </c>
      <c r="E6" s="90">
        <v>3570830</v>
      </c>
      <c r="F6" s="91">
        <v>3891350</v>
      </c>
      <c r="G6" s="91">
        <v>4337030</v>
      </c>
      <c r="H6" s="214">
        <v>8.0783680821826701E-2</v>
      </c>
      <c r="I6" s="18"/>
    </row>
    <row r="7" spans="2:16" s="16" customFormat="1" ht="14.4" customHeight="1" x14ac:dyDescent="0.3">
      <c r="B7" s="213" t="s">
        <v>88</v>
      </c>
      <c r="C7" s="90">
        <v>3024710</v>
      </c>
      <c r="D7" s="90">
        <v>3276410</v>
      </c>
      <c r="E7" s="90">
        <v>3206470</v>
      </c>
      <c r="F7" s="91">
        <v>3552390</v>
      </c>
      <c r="G7" s="91">
        <v>3634990</v>
      </c>
      <c r="H7" s="214">
        <v>7.3150036844550168E-2</v>
      </c>
      <c r="I7" s="18"/>
    </row>
    <row r="8" spans="2:16" s="16" customFormat="1" ht="14.4" customHeight="1" x14ac:dyDescent="0.3">
      <c r="B8" s="213" t="s">
        <v>115</v>
      </c>
      <c r="C8" s="90">
        <v>1536530</v>
      </c>
      <c r="D8" s="90">
        <v>1745090</v>
      </c>
      <c r="E8" s="90">
        <v>1689270</v>
      </c>
      <c r="F8" s="91">
        <v>1872090</v>
      </c>
      <c r="G8" s="91">
        <v>2013710</v>
      </c>
      <c r="H8" s="214">
        <v>3.8806131416873411E-2</v>
      </c>
      <c r="I8" s="18"/>
    </row>
    <row r="9" spans="2:16" s="16" customFormat="1" ht="14.4" customHeight="1" x14ac:dyDescent="0.3">
      <c r="B9" s="213" t="s">
        <v>96</v>
      </c>
      <c r="C9" s="90">
        <v>864210</v>
      </c>
      <c r="D9" s="90">
        <v>896020</v>
      </c>
      <c r="E9" s="90">
        <v>1145710</v>
      </c>
      <c r="F9" s="91">
        <v>1975190</v>
      </c>
      <c r="G9" s="91">
        <v>1883890</v>
      </c>
      <c r="H9" s="214">
        <v>2.9641350793329895E-2</v>
      </c>
      <c r="I9" s="18"/>
    </row>
    <row r="10" spans="2:16" s="16" customFormat="1" ht="14.4" customHeight="1" x14ac:dyDescent="0.3">
      <c r="B10" s="213" t="s">
        <v>95</v>
      </c>
      <c r="C10" s="90">
        <v>1128210</v>
      </c>
      <c r="D10" s="90">
        <v>1187540</v>
      </c>
      <c r="E10" s="90">
        <v>1272180</v>
      </c>
      <c r="F10" s="91">
        <v>1352800</v>
      </c>
      <c r="G10" s="91">
        <v>1522140</v>
      </c>
      <c r="H10" s="214">
        <v>2.8317462003318243E-2</v>
      </c>
      <c r="I10" s="18"/>
    </row>
    <row r="11" spans="2:16" s="16" customFormat="1" ht="14.4" customHeight="1" x14ac:dyDescent="0.3">
      <c r="B11" s="213" t="s">
        <v>98</v>
      </c>
      <c r="C11" s="90">
        <v>891120</v>
      </c>
      <c r="D11" s="90">
        <v>1016470</v>
      </c>
      <c r="E11" s="90">
        <v>1018510</v>
      </c>
      <c r="F11" s="91">
        <v>1292800</v>
      </c>
      <c r="G11" s="91">
        <v>1304930</v>
      </c>
      <c r="H11" s="214">
        <v>2.4203000545854926E-2</v>
      </c>
      <c r="I11" s="18"/>
    </row>
    <row r="12" spans="2:16" s="16" customFormat="1" ht="14.4" customHeight="1" x14ac:dyDescent="0.3">
      <c r="B12" s="213" t="s">
        <v>91</v>
      </c>
      <c r="C12" s="90">
        <v>410460</v>
      </c>
      <c r="D12" s="90">
        <v>526790</v>
      </c>
      <c r="E12" s="90">
        <v>615170</v>
      </c>
      <c r="F12" s="91">
        <v>1038620</v>
      </c>
      <c r="G12" s="91">
        <v>933180</v>
      </c>
      <c r="H12" s="214">
        <v>1.5441586468756794E-2</v>
      </c>
      <c r="I12" s="18"/>
    </row>
    <row r="13" spans="2:16" s="16" customFormat="1" ht="14.4" customHeight="1" x14ac:dyDescent="0.3">
      <c r="B13" s="213" t="s">
        <v>100</v>
      </c>
      <c r="C13" s="90">
        <v>599920</v>
      </c>
      <c r="D13" s="90">
        <v>684450</v>
      </c>
      <c r="E13" s="90">
        <v>644860</v>
      </c>
      <c r="F13" s="91">
        <v>942760</v>
      </c>
      <c r="G13" s="91">
        <v>886550</v>
      </c>
      <c r="H13" s="214">
        <v>1.6468273946087689E-2</v>
      </c>
      <c r="I13" s="18"/>
      <c r="L13" s="208"/>
      <c r="P13" s="208"/>
    </row>
    <row r="14" spans="2:16" s="16" customFormat="1" ht="14.4" customHeight="1" x14ac:dyDescent="0.3">
      <c r="B14" s="213" t="s">
        <v>89</v>
      </c>
      <c r="C14" s="90">
        <v>443850</v>
      </c>
      <c r="D14" s="90">
        <v>602700</v>
      </c>
      <c r="E14" s="90">
        <v>580350</v>
      </c>
      <c r="F14" s="91">
        <v>831540</v>
      </c>
      <c r="G14" s="91">
        <v>810830</v>
      </c>
      <c r="H14" s="214">
        <v>1.4324507378856179E-2</v>
      </c>
      <c r="I14" s="18"/>
      <c r="L14" s="208"/>
      <c r="P14" s="208"/>
    </row>
    <row r="15" spans="2:16" s="16" customFormat="1" ht="14.4" customHeight="1" x14ac:dyDescent="0.3">
      <c r="B15" s="213" t="s">
        <v>103</v>
      </c>
      <c r="C15" s="90">
        <v>837340</v>
      </c>
      <c r="D15" s="90">
        <v>948640</v>
      </c>
      <c r="E15" s="90">
        <v>806480</v>
      </c>
      <c r="F15" s="91">
        <v>628300</v>
      </c>
      <c r="G15" s="91">
        <v>569690</v>
      </c>
      <c r="H15" s="214">
        <v>1.6608089571734791E-2</v>
      </c>
      <c r="I15" s="18"/>
      <c r="L15" s="208"/>
      <c r="N15" s="18"/>
      <c r="P15" s="208"/>
    </row>
    <row r="16" spans="2:16" s="16" customFormat="1" ht="14.4" customHeight="1" x14ac:dyDescent="0.3">
      <c r="B16" s="213" t="s">
        <v>101</v>
      </c>
      <c r="C16" s="90">
        <v>518160</v>
      </c>
      <c r="D16" s="90">
        <v>398610</v>
      </c>
      <c r="E16" s="90">
        <v>487870</v>
      </c>
      <c r="F16" s="91">
        <v>672550</v>
      </c>
      <c r="G16" s="91">
        <v>550290</v>
      </c>
      <c r="H16" s="214">
        <v>1.1512465060333663E-2</v>
      </c>
      <c r="I16" s="18"/>
      <c r="L16" s="208"/>
      <c r="P16" s="208"/>
    </row>
    <row r="17" spans="2:16" s="16" customFormat="1" ht="14.4" customHeight="1" x14ac:dyDescent="0.3">
      <c r="B17" s="213" t="s">
        <v>173</v>
      </c>
      <c r="C17" s="90">
        <v>394710</v>
      </c>
      <c r="D17" s="90">
        <v>468470</v>
      </c>
      <c r="E17" s="90">
        <v>326740</v>
      </c>
      <c r="F17" s="91">
        <v>336330</v>
      </c>
      <c r="G17" s="91">
        <v>536020</v>
      </c>
      <c r="H17" s="214">
        <v>9.0359627171184183E-3</v>
      </c>
      <c r="I17" s="18"/>
      <c r="L17" s="208"/>
      <c r="P17" s="208"/>
    </row>
    <row r="18" spans="2:16" s="16" customFormat="1" ht="14.4" customHeight="1" x14ac:dyDescent="0.3">
      <c r="B18" s="213" t="s">
        <v>102</v>
      </c>
      <c r="C18" s="90">
        <v>848280</v>
      </c>
      <c r="D18" s="90">
        <v>870180</v>
      </c>
      <c r="E18" s="90">
        <v>878150</v>
      </c>
      <c r="F18" s="91">
        <v>634040</v>
      </c>
      <c r="G18" s="91">
        <v>527820</v>
      </c>
      <c r="H18" s="214">
        <v>1.6467967236786677E-2</v>
      </c>
      <c r="I18" s="18"/>
      <c r="L18" s="208"/>
      <c r="P18" s="208"/>
    </row>
    <row r="19" spans="2:16" s="16" customFormat="1" ht="14.4" customHeight="1" x14ac:dyDescent="0.3">
      <c r="B19" s="213" t="s">
        <v>92</v>
      </c>
      <c r="C19" s="90">
        <v>439300</v>
      </c>
      <c r="D19" s="90">
        <v>459250</v>
      </c>
      <c r="E19" s="90">
        <v>590570</v>
      </c>
      <c r="F19" s="91">
        <v>507280</v>
      </c>
      <c r="G19" s="91">
        <v>498600</v>
      </c>
      <c r="H19" s="214">
        <v>1.0931995800360987E-2</v>
      </c>
      <c r="I19" s="18"/>
      <c r="L19" s="208"/>
      <c r="P19" s="208"/>
    </row>
    <row r="20" spans="2:16" s="16" customFormat="1" ht="14.4" customHeight="1" x14ac:dyDescent="0.3">
      <c r="B20" s="213" t="s">
        <v>97</v>
      </c>
      <c r="C20" s="90">
        <v>278890</v>
      </c>
      <c r="D20" s="90">
        <v>253240</v>
      </c>
      <c r="E20" s="141">
        <v>311150</v>
      </c>
      <c r="F20" s="91">
        <v>219660</v>
      </c>
      <c r="G20" s="91">
        <v>344640</v>
      </c>
      <c r="H20" s="214">
        <v>6.1673982559808096E-3</v>
      </c>
      <c r="I20" s="18"/>
      <c r="L20" s="208"/>
      <c r="P20" s="208"/>
    </row>
    <row r="21" spans="2:16" s="16" customFormat="1" ht="14.4" customHeight="1" x14ac:dyDescent="0.3">
      <c r="B21" s="213" t="s">
        <v>85</v>
      </c>
      <c r="C21" s="90">
        <v>346370</v>
      </c>
      <c r="D21" s="90">
        <v>257590</v>
      </c>
      <c r="E21" s="90">
        <v>236180</v>
      </c>
      <c r="F21" s="91">
        <v>250520</v>
      </c>
      <c r="G21" s="91">
        <v>319300</v>
      </c>
      <c r="H21" s="214">
        <v>6.1778263722152222E-3</v>
      </c>
      <c r="I21" s="18"/>
      <c r="L21" s="208"/>
      <c r="P21" s="208"/>
    </row>
    <row r="22" spans="2:16" s="16" customFormat="1" ht="14.4" customHeight="1" x14ac:dyDescent="0.3">
      <c r="B22" s="213" t="s">
        <v>86</v>
      </c>
      <c r="C22" s="90">
        <v>173560</v>
      </c>
      <c r="D22" s="90">
        <v>131920</v>
      </c>
      <c r="E22" s="90">
        <v>273370</v>
      </c>
      <c r="F22" s="91">
        <v>334220</v>
      </c>
      <c r="G22" s="91">
        <v>292720</v>
      </c>
      <c r="H22" s="214">
        <v>5.2832429723916937E-3</v>
      </c>
      <c r="I22" s="18"/>
      <c r="L22" s="208"/>
      <c r="P22" s="208"/>
    </row>
    <row r="23" spans="2:16" s="16" customFormat="1" ht="14.4" customHeight="1" x14ac:dyDescent="0.3">
      <c r="B23" s="213" t="s">
        <v>94</v>
      </c>
      <c r="C23" s="90">
        <v>259680</v>
      </c>
      <c r="D23" s="90">
        <v>208270</v>
      </c>
      <c r="E23" s="90">
        <v>262340</v>
      </c>
      <c r="F23" s="91">
        <v>238240</v>
      </c>
      <c r="G23" s="91">
        <v>280260</v>
      </c>
      <c r="H23" s="214">
        <v>5.4716501144420034E-3</v>
      </c>
      <c r="I23" s="18"/>
      <c r="L23" s="208"/>
      <c r="P23" s="208"/>
    </row>
    <row r="24" spans="2:16" s="16" customFormat="1" ht="14.4" customHeight="1" x14ac:dyDescent="0.3">
      <c r="B24" s="213" t="s">
        <v>80</v>
      </c>
      <c r="C24" s="90">
        <v>13000</v>
      </c>
      <c r="D24" s="90">
        <v>3800</v>
      </c>
      <c r="E24" s="90">
        <v>7500</v>
      </c>
      <c r="F24" s="91">
        <v>25000</v>
      </c>
      <c r="G24" s="91">
        <v>57550</v>
      </c>
      <c r="H24" s="215">
        <v>4.6816984018780425E-4</v>
      </c>
      <c r="I24" s="18"/>
      <c r="P24" s="208"/>
    </row>
    <row r="25" spans="2:16" s="16" customFormat="1" ht="14.4" customHeight="1" x14ac:dyDescent="0.3">
      <c r="B25" s="216" t="s">
        <v>15</v>
      </c>
      <c r="C25" s="146">
        <v>39723460</v>
      </c>
      <c r="D25" s="146">
        <v>44233310</v>
      </c>
      <c r="E25" s="146">
        <v>45145430</v>
      </c>
      <c r="F25" s="147">
        <v>49385470</v>
      </c>
      <c r="G25" s="147">
        <v>49741470</v>
      </c>
      <c r="H25" s="148">
        <f t="shared" ref="H25" si="0">(SUM(C25:G25))/(SUM($C$25:$G$25))</f>
        <v>1</v>
      </c>
      <c r="K25" s="16" t="s">
        <v>116</v>
      </c>
      <c r="L25" s="208"/>
    </row>
    <row r="26" spans="2:16" s="16" customFormat="1" ht="14.4" customHeight="1" x14ac:dyDescent="0.3">
      <c r="B26" s="216"/>
      <c r="C26" s="146"/>
      <c r="D26" s="146"/>
      <c r="E26" s="146"/>
      <c r="F26" s="147"/>
      <c r="G26" s="147"/>
      <c r="H26" s="148"/>
      <c r="L26" s="208"/>
    </row>
    <row r="27" spans="2:16" s="16" customFormat="1" ht="14.4" customHeight="1" x14ac:dyDescent="0.3">
      <c r="B27" s="218" t="s">
        <v>207</v>
      </c>
      <c r="H27" s="219"/>
    </row>
    <row r="28" spans="2:16" s="16" customFormat="1" ht="14.4" customHeight="1" x14ac:dyDescent="0.3">
      <c r="B28" s="16" t="s">
        <v>230</v>
      </c>
    </row>
    <row r="29" spans="2:16" s="16" customFormat="1" ht="14.4" customHeight="1" x14ac:dyDescent="0.3">
      <c r="B29" s="16" t="s">
        <v>231</v>
      </c>
    </row>
    <row r="30" spans="2:16" s="16" customFormat="1" ht="14.4" customHeight="1" x14ac:dyDescent="0.3">
      <c r="B30" s="220" t="s">
        <v>232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99D61-B0D8-48D7-B3F3-53E5D60833AB}">
  <sheetPr codeName="Taul28"/>
  <dimension ref="B3:I54"/>
  <sheetViews>
    <sheetView topLeftCell="A6" zoomScale="97" workbookViewId="0">
      <selection activeCell="C6" sqref="C6:D21"/>
    </sheetView>
  </sheetViews>
  <sheetFormatPr defaultRowHeight="14.4" x14ac:dyDescent="0.3"/>
  <cols>
    <col min="1" max="1" width="8.88671875" style="44"/>
    <col min="2" max="2" width="28" style="44" customWidth="1"/>
    <col min="3" max="3" width="28.6640625" style="23" customWidth="1"/>
    <col min="4" max="4" width="31.6640625" style="23" customWidth="1"/>
    <col min="5" max="6" width="22.33203125" style="44" customWidth="1"/>
    <col min="7" max="7" width="8.88671875" style="44"/>
    <col min="8" max="8" width="24" style="44" customWidth="1"/>
    <col min="9" max="9" width="13.77734375" style="22" customWidth="1"/>
    <col min="10" max="12" width="8.88671875" style="44"/>
    <col min="13" max="13" width="9.5546875" style="44" customWidth="1"/>
    <col min="14" max="14" width="28.6640625" style="44" customWidth="1"/>
    <col min="15" max="15" width="26.77734375" style="44" customWidth="1"/>
    <col min="16" max="16384" width="8.88671875" style="44"/>
  </cols>
  <sheetData>
    <row r="3" spans="2:9" x14ac:dyDescent="0.3">
      <c r="B3" s="45" t="s">
        <v>76</v>
      </c>
      <c r="E3" s="11"/>
    </row>
    <row r="4" spans="2:9" x14ac:dyDescent="0.3">
      <c r="I4" s="44"/>
    </row>
    <row r="5" spans="2:9" x14ac:dyDescent="0.3">
      <c r="B5" s="124"/>
      <c r="C5" s="205" t="s">
        <v>77</v>
      </c>
      <c r="D5" s="205" t="s">
        <v>78</v>
      </c>
      <c r="E5" s="16"/>
      <c r="I5" s="44"/>
    </row>
    <row r="6" spans="2:9" x14ac:dyDescent="0.3">
      <c r="B6" s="177" t="s">
        <v>23</v>
      </c>
      <c r="C6" s="142">
        <v>0.62444444444444447</v>
      </c>
      <c r="D6" s="142">
        <v>0.47142857142857142</v>
      </c>
      <c r="E6" s="16"/>
      <c r="I6" s="44"/>
    </row>
    <row r="7" spans="2:9" x14ac:dyDescent="0.3">
      <c r="B7" s="177" t="s">
        <v>22</v>
      </c>
      <c r="C7" s="142">
        <v>0.61702127659574468</v>
      </c>
      <c r="D7" s="142">
        <v>0.6428571428571429</v>
      </c>
      <c r="E7" s="16"/>
      <c r="I7" s="44"/>
    </row>
    <row r="8" spans="2:9" x14ac:dyDescent="0.3">
      <c r="B8" s="177" t="s">
        <v>31</v>
      </c>
      <c r="C8" s="142">
        <v>0.60204081632653061</v>
      </c>
      <c r="D8" s="142">
        <v>0.55555555555555558</v>
      </c>
      <c r="E8" s="16"/>
      <c r="I8" s="44"/>
    </row>
    <row r="9" spans="2:9" x14ac:dyDescent="0.3">
      <c r="B9" s="177" t="s">
        <v>26</v>
      </c>
      <c r="C9" s="142">
        <v>0.58441558441558439</v>
      </c>
      <c r="D9" s="142">
        <v>0.50666666666666671</v>
      </c>
      <c r="E9" s="16"/>
      <c r="I9" s="44"/>
    </row>
    <row r="10" spans="2:9" x14ac:dyDescent="0.3">
      <c r="B10" s="177" t="s">
        <v>32</v>
      </c>
      <c r="C10" s="142">
        <v>0.56470588235294117</v>
      </c>
      <c r="D10" s="142">
        <v>0.51470588235294112</v>
      </c>
      <c r="E10" s="16"/>
      <c r="I10" s="44"/>
    </row>
    <row r="11" spans="2:9" x14ac:dyDescent="0.3">
      <c r="B11" s="177" t="s">
        <v>34</v>
      </c>
      <c r="C11" s="142">
        <v>0.55187637969094927</v>
      </c>
      <c r="D11" s="142">
        <v>0.47474747474747475</v>
      </c>
      <c r="E11" s="16"/>
      <c r="I11" s="44"/>
    </row>
    <row r="12" spans="2:9" x14ac:dyDescent="0.3">
      <c r="B12" s="177" t="s">
        <v>28</v>
      </c>
      <c r="C12" s="142">
        <v>0.52192066805845516</v>
      </c>
      <c r="D12" s="142">
        <v>0.56999999999999995</v>
      </c>
      <c r="E12" s="16"/>
      <c r="I12" s="44"/>
    </row>
    <row r="13" spans="2:9" x14ac:dyDescent="0.3">
      <c r="B13" s="177" t="s">
        <v>33</v>
      </c>
      <c r="C13" s="142">
        <v>0.52114427860696522</v>
      </c>
      <c r="D13" s="142">
        <v>0.55172413793103448</v>
      </c>
      <c r="E13" s="16"/>
      <c r="I13" s="44"/>
    </row>
    <row r="14" spans="2:9" x14ac:dyDescent="0.3">
      <c r="B14" s="177" t="s">
        <v>37</v>
      </c>
      <c r="C14" s="142">
        <v>0.51508844953173782</v>
      </c>
      <c r="D14" s="142">
        <v>0.50602409638554213</v>
      </c>
      <c r="E14" s="16"/>
      <c r="I14" s="44"/>
    </row>
    <row r="15" spans="2:9" x14ac:dyDescent="0.3">
      <c r="B15" s="177" t="s">
        <v>25</v>
      </c>
      <c r="C15" s="142">
        <v>0.46129753914988814</v>
      </c>
      <c r="D15" s="142">
        <v>0.4859154929577465</v>
      </c>
      <c r="E15" s="16"/>
      <c r="I15" s="44"/>
    </row>
    <row r="16" spans="2:9" x14ac:dyDescent="0.3">
      <c r="B16" s="177" t="s">
        <v>24</v>
      </c>
      <c r="C16" s="142">
        <v>0.45835866261398178</v>
      </c>
      <c r="D16" s="142">
        <v>0.46265060240963857</v>
      </c>
      <c r="E16" s="16"/>
      <c r="I16" s="44"/>
    </row>
    <row r="17" spans="2:9" x14ac:dyDescent="0.3">
      <c r="B17" s="177" t="s">
        <v>29</v>
      </c>
      <c r="C17" s="142">
        <v>0.44062499999999999</v>
      </c>
      <c r="D17" s="142">
        <v>0.39344262295081966</v>
      </c>
      <c r="E17" s="16"/>
      <c r="I17" s="44"/>
    </row>
    <row r="18" spans="2:9" x14ac:dyDescent="0.3">
      <c r="B18" s="177" t="s">
        <v>27</v>
      </c>
      <c r="C18" s="142">
        <v>0.43601190476190477</v>
      </c>
      <c r="D18" s="142">
        <v>0.35802469135802467</v>
      </c>
      <c r="E18" s="16"/>
      <c r="I18" s="44"/>
    </row>
    <row r="19" spans="2:9" x14ac:dyDescent="0.3">
      <c r="B19" s="177" t="s">
        <v>30</v>
      </c>
      <c r="C19" s="142">
        <v>0.38251366120218577</v>
      </c>
      <c r="D19" s="142">
        <v>0.48214285714285715</v>
      </c>
      <c r="E19" s="16"/>
      <c r="I19" s="44"/>
    </row>
    <row r="20" spans="2:9" x14ac:dyDescent="0.3">
      <c r="B20" s="177" t="s">
        <v>36</v>
      </c>
      <c r="C20" s="142">
        <v>0.28974739970282321</v>
      </c>
      <c r="D20" s="142">
        <v>0.3963963963963964</v>
      </c>
      <c r="E20" s="16"/>
      <c r="I20" s="44"/>
    </row>
    <row r="21" spans="2:9" x14ac:dyDescent="0.3">
      <c r="B21" s="174" t="s">
        <v>75</v>
      </c>
      <c r="C21" s="221">
        <v>0.48530000000000001</v>
      </c>
      <c r="D21" s="221">
        <v>0.48430000000000001</v>
      </c>
      <c r="E21" s="16"/>
      <c r="I21" s="44"/>
    </row>
    <row r="22" spans="2:9" x14ac:dyDescent="0.3">
      <c r="I22" s="44"/>
    </row>
    <row r="23" spans="2:9" x14ac:dyDescent="0.3">
      <c r="I23" s="44"/>
    </row>
    <row r="24" spans="2:9" x14ac:dyDescent="0.3">
      <c r="I24" s="44"/>
    </row>
    <row r="25" spans="2:9" x14ac:dyDescent="0.3">
      <c r="I25" s="44"/>
    </row>
    <row r="26" spans="2:9" x14ac:dyDescent="0.3">
      <c r="I26" s="44"/>
    </row>
    <row r="27" spans="2:9" x14ac:dyDescent="0.3">
      <c r="I27" s="44"/>
    </row>
    <row r="28" spans="2:9" x14ac:dyDescent="0.3">
      <c r="I28" s="44"/>
    </row>
    <row r="29" spans="2:9" x14ac:dyDescent="0.3">
      <c r="I29" s="44"/>
    </row>
    <row r="30" spans="2:9" x14ac:dyDescent="0.3">
      <c r="I30" s="44"/>
    </row>
    <row r="31" spans="2:9" x14ac:dyDescent="0.3">
      <c r="I31" s="44"/>
    </row>
    <row r="32" spans="2:9" x14ac:dyDescent="0.3">
      <c r="I32" s="44"/>
    </row>
    <row r="33" spans="2:9" x14ac:dyDescent="0.3">
      <c r="I33" s="44"/>
    </row>
    <row r="34" spans="2:9" x14ac:dyDescent="0.3">
      <c r="I34" s="44"/>
    </row>
    <row r="35" spans="2:9" x14ac:dyDescent="0.3">
      <c r="I35" s="44"/>
    </row>
    <row r="36" spans="2:9" x14ac:dyDescent="0.3">
      <c r="I36" s="44"/>
    </row>
    <row r="37" spans="2:9" x14ac:dyDescent="0.3">
      <c r="I37" s="44"/>
    </row>
    <row r="38" spans="2:9" x14ac:dyDescent="0.3">
      <c r="B38" s="45"/>
      <c r="C38" s="222"/>
      <c r="D38" s="222"/>
    </row>
    <row r="39" spans="2:9" x14ac:dyDescent="0.3">
      <c r="B39" s="52"/>
      <c r="C39" s="223"/>
      <c r="D39" s="223"/>
    </row>
    <row r="40" spans="2:9" x14ac:dyDescent="0.3">
      <c r="B40" s="52"/>
      <c r="C40" s="223"/>
      <c r="D40" s="223"/>
    </row>
    <row r="41" spans="2:9" x14ac:dyDescent="0.3">
      <c r="B41" s="52"/>
      <c r="C41" s="223"/>
      <c r="D41" s="223"/>
    </row>
    <row r="42" spans="2:9" x14ac:dyDescent="0.3">
      <c r="B42" s="52"/>
      <c r="C42" s="223"/>
      <c r="D42" s="223"/>
    </row>
    <row r="43" spans="2:9" x14ac:dyDescent="0.3">
      <c r="B43" s="52"/>
      <c r="C43" s="223"/>
      <c r="D43" s="223"/>
    </row>
    <row r="44" spans="2:9" x14ac:dyDescent="0.3">
      <c r="B44" s="52"/>
      <c r="C44" s="223"/>
      <c r="D44" s="223"/>
    </row>
    <row r="45" spans="2:9" x14ac:dyDescent="0.3">
      <c r="B45" s="52"/>
      <c r="C45" s="223"/>
      <c r="D45" s="223"/>
    </row>
    <row r="46" spans="2:9" x14ac:dyDescent="0.3">
      <c r="B46" s="52"/>
      <c r="C46" s="223"/>
      <c r="D46" s="223"/>
    </row>
    <row r="47" spans="2:9" x14ac:dyDescent="0.3">
      <c r="B47" s="52"/>
      <c r="C47" s="223"/>
      <c r="D47" s="223"/>
    </row>
    <row r="48" spans="2:9" x14ac:dyDescent="0.3">
      <c r="B48" s="52"/>
      <c r="C48" s="223"/>
      <c r="D48" s="223"/>
    </row>
    <row r="49" spans="2:4" x14ac:dyDescent="0.3">
      <c r="B49" s="52"/>
      <c r="C49" s="223"/>
      <c r="D49" s="223"/>
    </row>
    <row r="50" spans="2:4" x14ac:dyDescent="0.3">
      <c r="B50" s="52"/>
      <c r="C50" s="223"/>
      <c r="D50" s="223"/>
    </row>
    <row r="51" spans="2:4" x14ac:dyDescent="0.3">
      <c r="B51" s="52"/>
      <c r="C51" s="223"/>
      <c r="D51" s="223"/>
    </row>
    <row r="52" spans="2:4" x14ac:dyDescent="0.3">
      <c r="B52" s="52"/>
      <c r="C52" s="223"/>
      <c r="D52" s="223"/>
    </row>
    <row r="53" spans="2:4" x14ac:dyDescent="0.3">
      <c r="B53" s="52"/>
      <c r="C53" s="223"/>
      <c r="D53" s="223"/>
    </row>
    <row r="54" spans="2:4" x14ac:dyDescent="0.3">
      <c r="B54" s="50"/>
      <c r="C54" s="224"/>
      <c r="D54" s="224"/>
    </row>
  </sheetData>
  <phoneticPr fontId="13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DBDE8-3C01-4104-B5BF-BD57F0662B08}">
  <sheetPr codeName="Taul29"/>
  <dimension ref="B2:D11"/>
  <sheetViews>
    <sheetView workbookViewId="0">
      <selection activeCell="C5" sqref="C5:D11"/>
    </sheetView>
  </sheetViews>
  <sheetFormatPr defaultRowHeight="14.4" x14ac:dyDescent="0.3"/>
  <cols>
    <col min="1" max="1" width="15.21875" style="44" customWidth="1"/>
    <col min="2" max="2" width="8.88671875" style="44"/>
    <col min="3" max="3" width="31" style="44" bestFit="1" customWidth="1"/>
    <col min="4" max="4" width="29" style="44" bestFit="1" customWidth="1"/>
    <col min="5" max="16384" width="8.88671875" style="44"/>
  </cols>
  <sheetData>
    <row r="2" spans="2:4" x14ac:dyDescent="0.3">
      <c r="B2" s="45" t="s">
        <v>117</v>
      </c>
    </row>
    <row r="4" spans="2:4" x14ac:dyDescent="0.3">
      <c r="C4" s="45" t="s">
        <v>158</v>
      </c>
      <c r="D4" s="45" t="s">
        <v>159</v>
      </c>
    </row>
    <row r="5" spans="2:4" x14ac:dyDescent="0.3">
      <c r="B5" s="44">
        <v>2017</v>
      </c>
      <c r="C5" s="55">
        <v>0.47</v>
      </c>
      <c r="D5" s="55">
        <v>0.48</v>
      </c>
    </row>
    <row r="6" spans="2:4" x14ac:dyDescent="0.3">
      <c r="B6" s="44">
        <v>2018</v>
      </c>
      <c r="C6" s="55">
        <v>0.49</v>
      </c>
      <c r="D6" s="55">
        <v>0.51</v>
      </c>
    </row>
    <row r="7" spans="2:4" x14ac:dyDescent="0.3">
      <c r="B7" s="44">
        <v>2019</v>
      </c>
      <c r="C7" s="55">
        <v>0.49</v>
      </c>
      <c r="D7" s="55">
        <v>0.5</v>
      </c>
    </row>
    <row r="8" spans="2:4" x14ac:dyDescent="0.3">
      <c r="B8" s="44">
        <v>2020</v>
      </c>
      <c r="C8" s="55">
        <v>0.49</v>
      </c>
      <c r="D8" s="55">
        <v>0.51</v>
      </c>
    </row>
    <row r="9" spans="2:4" x14ac:dyDescent="0.3">
      <c r="B9" s="44">
        <v>2021</v>
      </c>
      <c r="C9" s="55">
        <v>0.51</v>
      </c>
      <c r="D9" s="55">
        <v>0.53</v>
      </c>
    </row>
    <row r="10" spans="2:4" x14ac:dyDescent="0.3">
      <c r="B10" s="44">
        <v>2022</v>
      </c>
      <c r="C10" s="225">
        <v>0.49011434016198191</v>
      </c>
      <c r="D10" s="225">
        <v>0.4910048266783677</v>
      </c>
    </row>
    <row r="11" spans="2:4" x14ac:dyDescent="0.3">
      <c r="B11" s="44">
        <v>2023</v>
      </c>
      <c r="C11" s="226">
        <v>0.48530000000000001</v>
      </c>
      <c r="D11" s="226">
        <v>0.48430000000000001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B8798-2DF3-4AE2-A0C4-96F6F28F63BB}">
  <sheetPr codeName="Taul32"/>
  <dimension ref="A1:E9"/>
  <sheetViews>
    <sheetView workbookViewId="0">
      <selection activeCell="B3" sqref="B3:B5"/>
    </sheetView>
  </sheetViews>
  <sheetFormatPr defaultRowHeight="14.4" x14ac:dyDescent="0.3"/>
  <cols>
    <col min="1" max="1" width="8.88671875" style="44"/>
    <col min="2" max="2" width="14" customWidth="1"/>
    <col min="3" max="4" width="10.21875" customWidth="1"/>
    <col min="5" max="5" width="13.21875" customWidth="1"/>
    <col min="7" max="7" width="25" customWidth="1"/>
    <col min="15" max="15" width="14.6640625" customWidth="1"/>
  </cols>
  <sheetData>
    <row r="1" spans="2:5" s="44" customFormat="1" x14ac:dyDescent="0.3">
      <c r="C1" s="27"/>
      <c r="D1" s="27"/>
      <c r="E1" s="27"/>
    </row>
    <row r="2" spans="2:5" s="44" customFormat="1" ht="19.95" customHeight="1" x14ac:dyDescent="0.3">
      <c r="C2" s="72" t="s">
        <v>64</v>
      </c>
      <c r="D2" s="72" t="s">
        <v>130</v>
      </c>
      <c r="E2" s="50" t="s">
        <v>131</v>
      </c>
    </row>
    <row r="3" spans="2:5" s="44" customFormat="1" ht="19.95" customHeight="1" x14ac:dyDescent="0.3">
      <c r="B3" s="44" t="s">
        <v>133</v>
      </c>
      <c r="C3" s="94">
        <v>0.88322717622080682</v>
      </c>
      <c r="D3" s="94">
        <v>0.89038031319910516</v>
      </c>
      <c r="E3" s="94">
        <v>0.88434605726436688</v>
      </c>
    </row>
    <row r="4" spans="2:5" s="44" customFormat="1" ht="19.95" customHeight="1" x14ac:dyDescent="0.3">
      <c r="B4" s="44" t="s">
        <v>129</v>
      </c>
      <c r="C4" s="94">
        <f>332/7536</f>
        <v>4.4055201698513798E-2</v>
      </c>
      <c r="D4" s="94">
        <f>59/1341</f>
        <v>4.3997017151379568E-2</v>
      </c>
      <c r="E4" s="94">
        <f>692469.08/15106993.49</f>
        <v>4.5837649990276119E-2</v>
      </c>
    </row>
    <row r="5" spans="2:5" s="44" customFormat="1" ht="19.95" customHeight="1" x14ac:dyDescent="0.3">
      <c r="B5" s="44" t="s">
        <v>132</v>
      </c>
      <c r="C5" s="94">
        <f>529/7536</f>
        <v>7.0196390658174096E-2</v>
      </c>
      <c r="D5" s="94">
        <f>86/1341</f>
        <v>6.4131245339299037E-2</v>
      </c>
      <c r="E5" s="94">
        <f>1024166.76/15106993.49</f>
        <v>6.7794214691225096E-2</v>
      </c>
    </row>
    <row r="6" spans="2:5" s="44" customFormat="1" x14ac:dyDescent="0.3">
      <c r="C6" s="27"/>
      <c r="D6" s="27"/>
      <c r="E6" s="27"/>
    </row>
    <row r="7" spans="2:5" s="44" customFormat="1" x14ac:dyDescent="0.3">
      <c r="C7" s="27"/>
      <c r="D7" s="27"/>
      <c r="E7" s="27"/>
    </row>
    <row r="8" spans="2:5" s="44" customFormat="1" x14ac:dyDescent="0.3">
      <c r="C8" s="27"/>
      <c r="D8" s="27"/>
      <c r="E8" s="27"/>
    </row>
    <row r="9" spans="2:5" s="44" customFormat="1" x14ac:dyDescent="0.3">
      <c r="C9" s="27"/>
      <c r="D9" s="27"/>
      <c r="E9" s="2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7CC09-0CD2-4335-8FC1-0A2A95011886}">
  <sheetPr codeName="Taul4"/>
  <dimension ref="B2:C10"/>
  <sheetViews>
    <sheetView workbookViewId="0">
      <selection activeCell="C4" sqref="C4"/>
    </sheetView>
  </sheetViews>
  <sheetFormatPr defaultRowHeight="14.4" x14ac:dyDescent="0.3"/>
  <cols>
    <col min="2" max="2" width="9.77734375" customWidth="1"/>
    <col min="3" max="3" width="19.88671875" customWidth="1"/>
  </cols>
  <sheetData>
    <row r="2" spans="2:3" s="44" customFormat="1" x14ac:dyDescent="0.3">
      <c r="B2" s="45" t="s">
        <v>186</v>
      </c>
    </row>
    <row r="4" spans="2:3" x14ac:dyDescent="0.3">
      <c r="B4" s="44"/>
      <c r="C4" s="45" t="s">
        <v>106</v>
      </c>
    </row>
    <row r="5" spans="2:3" x14ac:dyDescent="0.3">
      <c r="B5" s="44">
        <v>2019</v>
      </c>
      <c r="C5" s="47">
        <v>2635760</v>
      </c>
    </row>
    <row r="6" spans="2:3" x14ac:dyDescent="0.3">
      <c r="B6" s="44">
        <v>2020</v>
      </c>
      <c r="C6" s="47">
        <v>2442000</v>
      </c>
    </row>
    <row r="7" spans="2:3" x14ac:dyDescent="0.3">
      <c r="B7" s="44">
        <v>2021</v>
      </c>
      <c r="C7" s="47">
        <v>2039170</v>
      </c>
    </row>
    <row r="8" spans="2:3" x14ac:dyDescent="0.3">
      <c r="B8" s="44">
        <v>2022</v>
      </c>
      <c r="C8" s="47">
        <v>2034550</v>
      </c>
    </row>
    <row r="9" spans="2:3" x14ac:dyDescent="0.3">
      <c r="B9" s="44">
        <v>2023</v>
      </c>
      <c r="C9" s="47">
        <v>2007460</v>
      </c>
    </row>
    <row r="10" spans="2:3" x14ac:dyDescent="0.3">
      <c r="B10" s="44"/>
      <c r="C10" s="44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EC9C7-6FAF-4D76-8B12-62233BD04E6B}">
  <sheetPr codeName="Taul30"/>
  <dimension ref="A2:M28"/>
  <sheetViews>
    <sheetView workbookViewId="0">
      <selection activeCell="B25" sqref="B25"/>
    </sheetView>
  </sheetViews>
  <sheetFormatPr defaultRowHeight="14.4" x14ac:dyDescent="0.3"/>
  <cols>
    <col min="1" max="1" width="8.88671875" style="44"/>
    <col min="2" max="2" width="28.88671875" style="44" customWidth="1"/>
    <col min="3" max="3" width="32.88671875" style="27" bestFit="1" customWidth="1"/>
    <col min="4" max="4" width="33.6640625" style="27" customWidth="1"/>
    <col min="5" max="5" width="25.33203125" style="27" customWidth="1"/>
    <col min="6" max="6" width="8.88671875" style="27"/>
    <col min="7" max="7" width="8.88671875" style="44"/>
    <col min="8" max="8" width="18.33203125" style="44" customWidth="1"/>
    <col min="9" max="9" width="17.33203125" style="44" customWidth="1"/>
    <col min="10" max="10" width="16.5546875" style="44" customWidth="1"/>
    <col min="11" max="11" width="8.88671875" style="44"/>
    <col min="12" max="12" width="8.88671875" style="27"/>
    <col min="13" max="16384" width="8.88671875" style="44"/>
  </cols>
  <sheetData>
    <row r="2" spans="2:12" x14ac:dyDescent="0.3">
      <c r="B2" s="45" t="s">
        <v>119</v>
      </c>
    </row>
    <row r="3" spans="2:12" x14ac:dyDescent="0.3">
      <c r="I3" s="27"/>
      <c r="L3" s="44"/>
    </row>
    <row r="4" spans="2:12" x14ac:dyDescent="0.3">
      <c r="B4" s="45"/>
      <c r="C4" s="68" t="s">
        <v>120</v>
      </c>
      <c r="D4" s="68" t="s">
        <v>121</v>
      </c>
      <c r="I4" s="27"/>
      <c r="L4" s="44"/>
    </row>
    <row r="5" spans="2:12" x14ac:dyDescent="0.3">
      <c r="B5" s="78" t="s">
        <v>33</v>
      </c>
      <c r="C5" s="74">
        <v>5.3719008264462811E-2</v>
      </c>
      <c r="D5" s="74">
        <v>1.2048192771084338E-2</v>
      </c>
      <c r="I5" s="27"/>
      <c r="L5" s="44"/>
    </row>
    <row r="6" spans="2:12" x14ac:dyDescent="0.3">
      <c r="B6" s="78" t="s">
        <v>25</v>
      </c>
      <c r="C6" s="74">
        <v>4.7220855878012787E-2</v>
      </c>
      <c r="D6" s="74">
        <v>5.9829059829059832E-2</v>
      </c>
      <c r="I6" s="27"/>
      <c r="L6" s="44"/>
    </row>
    <row r="7" spans="2:12" x14ac:dyDescent="0.3">
      <c r="B7" s="78" t="s">
        <v>37</v>
      </c>
      <c r="C7" s="74">
        <v>4.398826979472141E-2</v>
      </c>
      <c r="D7" s="74">
        <v>4.7244094488188976E-2</v>
      </c>
      <c r="I7" s="27"/>
      <c r="L7" s="44"/>
    </row>
    <row r="8" spans="2:12" x14ac:dyDescent="0.3">
      <c r="B8" s="78" t="s">
        <v>28</v>
      </c>
      <c r="C8" s="74">
        <v>4.2352941176470586E-2</v>
      </c>
      <c r="D8" s="74">
        <v>7.1428571428571425E-2</v>
      </c>
      <c r="I8" s="27"/>
      <c r="L8" s="44"/>
    </row>
    <row r="9" spans="2:12" x14ac:dyDescent="0.3">
      <c r="B9" s="78" t="s">
        <v>26</v>
      </c>
      <c r="C9" s="74">
        <v>4.2105263157894736E-2</v>
      </c>
      <c r="D9" s="74">
        <v>0.10909090909090909</v>
      </c>
      <c r="I9" s="27"/>
      <c r="L9" s="44"/>
    </row>
    <row r="10" spans="2:12" x14ac:dyDescent="0.3">
      <c r="B10" s="78" t="s">
        <v>27</v>
      </c>
      <c r="C10" s="74">
        <v>4.1860465116279069E-2</v>
      </c>
      <c r="D10" s="74">
        <v>3.125E-2</v>
      </c>
      <c r="I10" s="27"/>
      <c r="L10" s="44"/>
    </row>
    <row r="11" spans="2:12" x14ac:dyDescent="0.3">
      <c r="B11" s="78" t="s">
        <v>34</v>
      </c>
      <c r="C11" s="74">
        <v>4.1162227602905568E-2</v>
      </c>
      <c r="D11" s="74">
        <v>4.7619047619047616E-2</v>
      </c>
      <c r="I11" s="27"/>
      <c r="L11" s="44"/>
    </row>
    <row r="12" spans="2:12" x14ac:dyDescent="0.3">
      <c r="B12" s="78" t="s">
        <v>24</v>
      </c>
      <c r="C12" s="74">
        <v>4.0752351097178681E-2</v>
      </c>
      <c r="D12" s="74">
        <v>3.5714285714285712E-2</v>
      </c>
      <c r="I12" s="27"/>
      <c r="L12" s="44"/>
    </row>
    <row r="13" spans="2:12" x14ac:dyDescent="0.3">
      <c r="B13" s="78" t="s">
        <v>29</v>
      </c>
      <c r="C13" s="74">
        <v>3.7800687285223365E-2</v>
      </c>
      <c r="D13" s="74">
        <v>0</v>
      </c>
      <c r="I13" s="27"/>
      <c r="L13" s="44"/>
    </row>
    <row r="14" spans="2:12" x14ac:dyDescent="0.3">
      <c r="B14" s="78" t="s">
        <v>23</v>
      </c>
      <c r="C14" s="74">
        <v>3.4482758620689655E-2</v>
      </c>
      <c r="D14" s="74">
        <v>2.7777777777777776E-2</v>
      </c>
      <c r="I14" s="27"/>
      <c r="L14" s="44"/>
    </row>
    <row r="15" spans="2:12" x14ac:dyDescent="0.3">
      <c r="B15" s="78" t="s">
        <v>30</v>
      </c>
      <c r="C15" s="74">
        <v>3.4482758620689655E-2</v>
      </c>
      <c r="D15" s="74">
        <v>0</v>
      </c>
      <c r="I15" s="27"/>
      <c r="L15" s="44"/>
    </row>
    <row r="16" spans="2:12" x14ac:dyDescent="0.3">
      <c r="B16" s="78" t="s">
        <v>32</v>
      </c>
      <c r="C16" s="74">
        <v>2.9315960912052116E-2</v>
      </c>
      <c r="D16" s="74">
        <v>2.4390243902439025E-2</v>
      </c>
      <c r="I16" s="27"/>
      <c r="L16" s="44"/>
    </row>
    <row r="17" spans="1:13" x14ac:dyDescent="0.3">
      <c r="B17" s="78" t="s">
        <v>31</v>
      </c>
      <c r="C17" s="74">
        <v>2.3809523809523808E-2</v>
      </c>
      <c r="D17" s="74">
        <v>6.6666666666666666E-2</v>
      </c>
      <c r="I17" s="27"/>
      <c r="L17" s="44"/>
    </row>
    <row r="18" spans="1:13" x14ac:dyDescent="0.3">
      <c r="B18" s="78" t="s">
        <v>22</v>
      </c>
      <c r="C18" s="74">
        <v>0</v>
      </c>
      <c r="D18" s="74">
        <v>0</v>
      </c>
      <c r="I18" s="27"/>
      <c r="L18" s="44"/>
    </row>
    <row r="19" spans="1:13" x14ac:dyDescent="0.3">
      <c r="B19" s="75" t="s">
        <v>122</v>
      </c>
      <c r="C19" s="76">
        <v>4.4055201698513798E-2</v>
      </c>
      <c r="D19" s="76">
        <v>4.3997017151379568E-2</v>
      </c>
      <c r="I19" s="27"/>
      <c r="L19" s="44"/>
    </row>
    <row r="21" spans="1:13" x14ac:dyDescent="0.3">
      <c r="B21" s="44" t="s">
        <v>123</v>
      </c>
    </row>
    <row r="22" spans="1:13" x14ac:dyDescent="0.3">
      <c r="B22" s="44" t="s">
        <v>233</v>
      </c>
    </row>
    <row r="28" spans="1:13" s="27" customFormat="1" x14ac:dyDescent="0.3">
      <c r="A28" s="44"/>
      <c r="B28" s="78"/>
      <c r="G28" s="44"/>
      <c r="H28" s="44"/>
      <c r="I28" s="44"/>
      <c r="J28" s="44"/>
      <c r="K28" s="44"/>
      <c r="M28" s="44"/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A8BA-C86A-41BC-BDD4-8CAC5CCCD025}">
  <sheetPr codeName="Taul31"/>
  <dimension ref="B2:F27"/>
  <sheetViews>
    <sheetView topLeftCell="A23" zoomScaleNormal="100" workbookViewId="0">
      <selection activeCell="A4" sqref="A4:XFD4"/>
    </sheetView>
  </sheetViews>
  <sheetFormatPr defaultRowHeight="14.4" x14ac:dyDescent="0.3"/>
  <cols>
    <col min="1" max="1" width="8.88671875" style="44"/>
    <col min="2" max="2" width="27.88671875" style="44" customWidth="1"/>
    <col min="3" max="3" width="32.5546875" style="27" customWidth="1"/>
    <col min="4" max="4" width="30.5546875" style="27" customWidth="1"/>
    <col min="5" max="6" width="25.88671875" style="27" customWidth="1"/>
    <col min="7" max="7" width="17" style="44" customWidth="1"/>
    <col min="8" max="16384" width="8.88671875" style="44"/>
  </cols>
  <sheetData>
    <row r="2" spans="2:6" x14ac:dyDescent="0.3">
      <c r="B2" s="45" t="s">
        <v>124</v>
      </c>
    </row>
    <row r="4" spans="2:6" x14ac:dyDescent="0.3">
      <c r="C4" s="68" t="s">
        <v>125</v>
      </c>
      <c r="D4" s="68" t="s">
        <v>126</v>
      </c>
    </row>
    <row r="5" spans="2:6" x14ac:dyDescent="0.3">
      <c r="B5" s="44" t="s">
        <v>22</v>
      </c>
      <c r="C5" s="94">
        <v>0.17241379310344829</v>
      </c>
      <c r="D5" s="94">
        <v>0.25</v>
      </c>
    </row>
    <row r="6" spans="2:6" x14ac:dyDescent="0.3">
      <c r="B6" s="44" t="s">
        <v>27</v>
      </c>
      <c r="C6" s="94">
        <v>0.13953488372093023</v>
      </c>
      <c r="D6" s="94">
        <v>0.28125</v>
      </c>
    </row>
    <row r="7" spans="2:6" x14ac:dyDescent="0.3">
      <c r="B7" s="44" t="s">
        <v>26</v>
      </c>
      <c r="C7" s="94">
        <v>0.11052631578947368</v>
      </c>
      <c r="D7" s="94">
        <v>5.4545454545454543E-2</v>
      </c>
    </row>
    <row r="8" spans="2:6" x14ac:dyDescent="0.3">
      <c r="B8" s="44" t="s">
        <v>25</v>
      </c>
      <c r="C8" s="94">
        <v>9.6901131333005416E-2</v>
      </c>
      <c r="D8" s="94">
        <v>0.10541310541310542</v>
      </c>
    </row>
    <row r="9" spans="2:6" x14ac:dyDescent="0.3">
      <c r="B9" s="44" t="s">
        <v>34</v>
      </c>
      <c r="C9" s="94">
        <v>8.9588377723970949E-2</v>
      </c>
      <c r="D9" s="94">
        <v>5.9523809523809521E-2</v>
      </c>
    </row>
    <row r="10" spans="2:6" x14ac:dyDescent="0.3">
      <c r="B10" s="44" t="s">
        <v>23</v>
      </c>
      <c r="C10" s="94">
        <v>7.5235109717868343E-2</v>
      </c>
      <c r="D10" s="94">
        <v>0</v>
      </c>
    </row>
    <row r="11" spans="2:6" x14ac:dyDescent="0.3">
      <c r="B11" s="44" t="s">
        <v>32</v>
      </c>
      <c r="C11" s="94">
        <v>7.4918566775244305E-2</v>
      </c>
      <c r="D11" s="94">
        <v>2.4390243902439025E-2</v>
      </c>
    </row>
    <row r="12" spans="2:6" x14ac:dyDescent="0.3">
      <c r="B12" s="44" t="s">
        <v>37</v>
      </c>
      <c r="C12" s="94">
        <v>7.331378299120235E-2</v>
      </c>
      <c r="D12" s="94">
        <v>8.6614173228346455E-2</v>
      </c>
    </row>
    <row r="13" spans="2:6" x14ac:dyDescent="0.3">
      <c r="B13" s="44" t="s">
        <v>28</v>
      </c>
      <c r="C13" s="94">
        <v>6.3529411764705876E-2</v>
      </c>
      <c r="D13" s="94">
        <v>8.5714285714285715E-2</v>
      </c>
    </row>
    <row r="14" spans="2:6" x14ac:dyDescent="0.3">
      <c r="B14" s="44" t="s">
        <v>33</v>
      </c>
      <c r="C14" s="94">
        <v>5.578512396694215E-2</v>
      </c>
      <c r="D14" s="94">
        <v>4.8192771084337352E-2</v>
      </c>
    </row>
    <row r="15" spans="2:6" x14ac:dyDescent="0.3">
      <c r="B15" s="44" t="s">
        <v>30</v>
      </c>
      <c r="C15" s="94">
        <v>5.1724137931034482E-2</v>
      </c>
      <c r="D15" s="94">
        <v>0.16666666666666666</v>
      </c>
    </row>
    <row r="16" spans="2:6" x14ac:dyDescent="0.3">
      <c r="B16" s="44" t="s">
        <v>29</v>
      </c>
      <c r="C16" s="94">
        <v>4.1237113402061855E-2</v>
      </c>
      <c r="D16" s="94">
        <v>6.25E-2</v>
      </c>
      <c r="F16" s="44"/>
    </row>
    <row r="17" spans="2:6" x14ac:dyDescent="0.3">
      <c r="B17" s="44" t="s">
        <v>24</v>
      </c>
      <c r="C17" s="94">
        <v>2.884012539184953E-2</v>
      </c>
      <c r="D17" s="94">
        <v>1.2755102040816327E-2</v>
      </c>
      <c r="F17" s="44"/>
    </row>
    <row r="18" spans="2:6" x14ac:dyDescent="0.3">
      <c r="B18" s="44" t="s">
        <v>31</v>
      </c>
      <c r="C18" s="94">
        <v>2.3809523809523808E-2</v>
      </c>
      <c r="D18" s="94">
        <v>0</v>
      </c>
    </row>
    <row r="19" spans="2:6" x14ac:dyDescent="0.3">
      <c r="B19" s="95" t="s">
        <v>127</v>
      </c>
      <c r="C19" s="76">
        <v>7.0196390658174096E-2</v>
      </c>
      <c r="D19" s="76">
        <v>6.4131245339299037E-2</v>
      </c>
    </row>
    <row r="20" spans="2:6" x14ac:dyDescent="0.3">
      <c r="B20" s="30"/>
    </row>
    <row r="21" spans="2:6" x14ac:dyDescent="0.3">
      <c r="B21" s="44" t="s">
        <v>209</v>
      </c>
    </row>
    <row r="22" spans="2:6" x14ac:dyDescent="0.3">
      <c r="B22" s="30" t="s">
        <v>128</v>
      </c>
    </row>
    <row r="23" spans="2:6" x14ac:dyDescent="0.3">
      <c r="B23" s="30" t="s">
        <v>210</v>
      </c>
    </row>
    <row r="27" spans="2:6" x14ac:dyDescent="0.3">
      <c r="B27" s="4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04918-0175-45B0-8A05-1CAE761622F8}">
  <sheetPr codeName="Taul33"/>
  <dimension ref="B2:D24"/>
  <sheetViews>
    <sheetView workbookViewId="0">
      <selection activeCell="A2" sqref="A2:XFD2"/>
    </sheetView>
  </sheetViews>
  <sheetFormatPr defaultRowHeight="14.4" x14ac:dyDescent="0.3"/>
  <cols>
    <col min="1" max="1" width="8.88671875" style="44"/>
    <col min="2" max="2" width="28.33203125" style="44" customWidth="1"/>
    <col min="3" max="3" width="35.44140625" style="44" customWidth="1"/>
    <col min="4" max="4" width="33.44140625" style="44" customWidth="1"/>
    <col min="5" max="5" width="24.109375" style="44" customWidth="1"/>
    <col min="6" max="16384" width="8.88671875" style="44"/>
  </cols>
  <sheetData>
    <row r="2" spans="2:4" x14ac:dyDescent="0.3">
      <c r="B2" s="45" t="s">
        <v>134</v>
      </c>
    </row>
    <row r="4" spans="2:4" x14ac:dyDescent="0.3">
      <c r="C4" s="93" t="s">
        <v>135</v>
      </c>
      <c r="D4" s="93" t="s">
        <v>136</v>
      </c>
    </row>
    <row r="5" spans="2:4" x14ac:dyDescent="0.3">
      <c r="B5" s="30" t="s">
        <v>30</v>
      </c>
      <c r="C5" s="74">
        <v>0.53448275862068961</v>
      </c>
      <c r="D5" s="74">
        <v>0.41666666666666669</v>
      </c>
    </row>
    <row r="6" spans="2:4" x14ac:dyDescent="0.3">
      <c r="B6" s="30" t="s">
        <v>32</v>
      </c>
      <c r="C6" s="74">
        <v>0.35504885993485341</v>
      </c>
      <c r="D6" s="74">
        <v>0.3902439024390244</v>
      </c>
    </row>
    <row r="7" spans="2:4" x14ac:dyDescent="0.3">
      <c r="B7" s="30" t="s">
        <v>37</v>
      </c>
      <c r="C7" s="74">
        <v>0.29985337243401761</v>
      </c>
      <c r="D7" s="74">
        <v>0.2125984251968504</v>
      </c>
    </row>
    <row r="8" spans="2:4" x14ac:dyDescent="0.3">
      <c r="B8" s="30" t="s">
        <v>22</v>
      </c>
      <c r="C8" s="74">
        <v>0.27586206896551724</v>
      </c>
      <c r="D8" s="74">
        <v>0.375</v>
      </c>
    </row>
    <row r="9" spans="2:4" x14ac:dyDescent="0.3">
      <c r="B9" s="30" t="s">
        <v>23</v>
      </c>
      <c r="C9" s="74">
        <v>0.27272727272727271</v>
      </c>
      <c r="D9" s="74">
        <v>0.1111111111111111</v>
      </c>
    </row>
    <row r="10" spans="2:4" x14ac:dyDescent="0.3">
      <c r="B10" s="30" t="s">
        <v>26</v>
      </c>
      <c r="C10" s="74">
        <v>0.24736842105263157</v>
      </c>
      <c r="D10" s="74">
        <v>0.10909090909090909</v>
      </c>
    </row>
    <row r="11" spans="2:4" x14ac:dyDescent="0.3">
      <c r="B11" s="30" t="s">
        <v>28</v>
      </c>
      <c r="C11" s="74">
        <v>0.24470588235294119</v>
      </c>
      <c r="D11" s="74">
        <v>0.24285714285714285</v>
      </c>
    </row>
    <row r="12" spans="2:4" x14ac:dyDescent="0.3">
      <c r="B12" s="30" t="s">
        <v>29</v>
      </c>
      <c r="C12" s="74">
        <v>0.24054982817869416</v>
      </c>
      <c r="D12" s="74">
        <v>0.14583333333333334</v>
      </c>
    </row>
    <row r="13" spans="2:4" x14ac:dyDescent="0.3">
      <c r="B13" s="30" t="s">
        <v>34</v>
      </c>
      <c r="C13" s="74">
        <v>0.23970944309927361</v>
      </c>
      <c r="D13" s="74">
        <v>0.15476190476190477</v>
      </c>
    </row>
    <row r="14" spans="2:4" x14ac:dyDescent="0.3">
      <c r="B14" s="30" t="s">
        <v>27</v>
      </c>
      <c r="C14" s="74">
        <v>0.21860465116279071</v>
      </c>
      <c r="D14" s="74">
        <v>0.25</v>
      </c>
    </row>
    <row r="15" spans="2:4" x14ac:dyDescent="0.3">
      <c r="B15" s="30" t="s">
        <v>31</v>
      </c>
      <c r="C15" s="74">
        <v>0.21428571428571427</v>
      </c>
      <c r="D15" s="74">
        <v>0.13333333333333333</v>
      </c>
    </row>
    <row r="16" spans="2:4" x14ac:dyDescent="0.3">
      <c r="B16" s="30" t="s">
        <v>25</v>
      </c>
      <c r="C16" s="74">
        <v>0.20659124446630595</v>
      </c>
      <c r="D16" s="74">
        <v>0.15669515669515668</v>
      </c>
    </row>
    <row r="17" spans="2:4" x14ac:dyDescent="0.3">
      <c r="B17" s="30" t="s">
        <v>33</v>
      </c>
      <c r="C17" s="74">
        <v>0.19214876033057851</v>
      </c>
      <c r="D17" s="74">
        <v>0.15662650602409639</v>
      </c>
    </row>
    <row r="18" spans="2:4" x14ac:dyDescent="0.3">
      <c r="B18" s="30" t="s">
        <v>24</v>
      </c>
      <c r="C18" s="74">
        <v>7.9623824451410655E-2</v>
      </c>
      <c r="D18" s="74">
        <v>8.4183673469387751E-2</v>
      </c>
    </row>
    <row r="19" spans="2:4" x14ac:dyDescent="0.3">
      <c r="B19" s="95" t="s">
        <v>137</v>
      </c>
      <c r="C19" s="76">
        <v>0.21961252653927812</v>
      </c>
      <c r="D19" s="76">
        <v>0.15436241610738255</v>
      </c>
    </row>
    <row r="22" spans="2:4" x14ac:dyDescent="0.3">
      <c r="B22" s="44" t="s">
        <v>138</v>
      </c>
    </row>
    <row r="24" spans="2:4" x14ac:dyDescent="0.3">
      <c r="B24" s="44" t="s">
        <v>235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94F07-2FE1-45E0-9EE8-9B28AE7F4649}">
  <sheetPr codeName="Taul34"/>
  <dimension ref="B2:I20"/>
  <sheetViews>
    <sheetView workbookViewId="0">
      <selection activeCell="L34" sqref="L34"/>
    </sheetView>
  </sheetViews>
  <sheetFormatPr defaultRowHeight="14.4" x14ac:dyDescent="0.3"/>
  <cols>
    <col min="1" max="1" width="8.88671875" style="44"/>
    <col min="2" max="2" width="22.109375" style="44" customWidth="1"/>
    <col min="3" max="3" width="8.88671875" style="44"/>
    <col min="4" max="4" width="20.5546875" style="27" bestFit="1" customWidth="1"/>
    <col min="5" max="5" width="18.5546875" style="27" bestFit="1" customWidth="1"/>
    <col min="6" max="16384" width="8.88671875" style="44"/>
  </cols>
  <sheetData>
    <row r="2" spans="2:9" x14ac:dyDescent="0.3">
      <c r="B2" s="45" t="s">
        <v>212</v>
      </c>
    </row>
    <row r="4" spans="2:9" x14ac:dyDescent="0.3">
      <c r="D4" s="93" t="s">
        <v>139</v>
      </c>
      <c r="E4" s="93" t="s">
        <v>140</v>
      </c>
    </row>
    <row r="5" spans="2:9" x14ac:dyDescent="0.3">
      <c r="C5" s="44">
        <v>2019</v>
      </c>
      <c r="D5" s="55">
        <v>0.16</v>
      </c>
      <c r="E5" s="55">
        <v>0.12</v>
      </c>
    </row>
    <row r="6" spans="2:9" x14ac:dyDescent="0.3">
      <c r="C6" s="44">
        <v>2020</v>
      </c>
      <c r="D6" s="55">
        <v>0.19</v>
      </c>
      <c r="E6" s="55">
        <v>0.15</v>
      </c>
    </row>
    <row r="7" spans="2:9" x14ac:dyDescent="0.3">
      <c r="C7" s="44">
        <v>2021</v>
      </c>
      <c r="D7" s="55">
        <v>0.19</v>
      </c>
      <c r="E7" s="55">
        <v>0.17</v>
      </c>
    </row>
    <row r="8" spans="2:9" x14ac:dyDescent="0.3">
      <c r="C8" s="44">
        <v>2022</v>
      </c>
      <c r="D8" s="55">
        <v>0.2</v>
      </c>
      <c r="E8" s="55">
        <v>0.15</v>
      </c>
    </row>
    <row r="9" spans="2:9" x14ac:dyDescent="0.3">
      <c r="C9" s="44">
        <v>2023</v>
      </c>
      <c r="D9" s="55">
        <v>0.22</v>
      </c>
      <c r="E9" s="55">
        <v>0.15</v>
      </c>
    </row>
    <row r="11" spans="2:9" x14ac:dyDescent="0.3">
      <c r="B11" s="44" t="s">
        <v>138</v>
      </c>
    </row>
    <row r="15" spans="2:9" x14ac:dyDescent="0.3">
      <c r="D15" s="55"/>
      <c r="E15" s="55"/>
      <c r="F15" s="96"/>
      <c r="G15" s="96"/>
      <c r="H15" s="97"/>
      <c r="I15" s="69"/>
    </row>
    <row r="16" spans="2:9" x14ac:dyDescent="0.3">
      <c r="D16" s="55"/>
      <c r="E16" s="55"/>
      <c r="F16" s="96"/>
      <c r="G16" s="96"/>
      <c r="H16" s="98"/>
      <c r="I16" s="99"/>
    </row>
    <row r="17" spans="4:8" x14ac:dyDescent="0.3">
      <c r="D17" s="55"/>
      <c r="E17" s="55"/>
      <c r="F17" s="96"/>
      <c r="G17" s="96"/>
      <c r="H17" s="96"/>
    </row>
    <row r="18" spans="4:8" x14ac:dyDescent="0.3">
      <c r="D18" s="55"/>
      <c r="E18" s="55"/>
    </row>
    <row r="19" spans="4:8" x14ac:dyDescent="0.3">
      <c r="D19" s="55"/>
      <c r="E19" s="55"/>
    </row>
    <row r="20" spans="4:8" x14ac:dyDescent="0.3">
      <c r="D20" s="55"/>
      <c r="E20" s="55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3B2A8-F33C-4FD1-AE65-17467F6FBFF2}">
  <sheetPr codeName="Taul35"/>
  <dimension ref="B3:E28"/>
  <sheetViews>
    <sheetView topLeftCell="A5" workbookViewId="0">
      <selection activeCell="A32" sqref="A32:XFD54"/>
    </sheetView>
  </sheetViews>
  <sheetFormatPr defaultRowHeight="14.4" x14ac:dyDescent="0.3"/>
  <cols>
    <col min="1" max="1" width="11.88671875" style="44" customWidth="1"/>
    <col min="2" max="2" width="21.33203125" style="44" customWidth="1"/>
    <col min="3" max="3" width="33.88671875" style="27" bestFit="1" customWidth="1"/>
    <col min="4" max="4" width="34.21875" style="27" customWidth="1"/>
    <col min="5" max="5" width="8.88671875" style="27"/>
    <col min="6" max="16384" width="8.88671875" style="44"/>
  </cols>
  <sheetData>
    <row r="3" spans="2:4" x14ac:dyDescent="0.3">
      <c r="B3" s="45" t="s">
        <v>141</v>
      </c>
    </row>
    <row r="6" spans="2:4" x14ac:dyDescent="0.3">
      <c r="B6" s="45"/>
      <c r="C6" s="93" t="s">
        <v>142</v>
      </c>
      <c r="D6" s="93" t="s">
        <v>143</v>
      </c>
    </row>
    <row r="7" spans="2:4" x14ac:dyDescent="0.3">
      <c r="B7" s="30" t="s">
        <v>24</v>
      </c>
      <c r="C7" s="74">
        <v>0.32852664576802509</v>
      </c>
      <c r="D7" s="74">
        <v>0.26530612244897961</v>
      </c>
    </row>
    <row r="8" spans="2:4" x14ac:dyDescent="0.3">
      <c r="B8" s="30" t="s">
        <v>22</v>
      </c>
      <c r="C8" s="74">
        <v>0.31034482758620691</v>
      </c>
      <c r="D8" s="74">
        <v>0.25</v>
      </c>
    </row>
    <row r="9" spans="2:4" x14ac:dyDescent="0.3">
      <c r="B9" s="30" t="s">
        <v>25</v>
      </c>
      <c r="C9" s="74">
        <v>0.20019675356615838</v>
      </c>
      <c r="D9" s="74">
        <v>0.16524216524216523</v>
      </c>
    </row>
    <row r="10" spans="2:4" x14ac:dyDescent="0.3">
      <c r="B10" s="30" t="s">
        <v>31</v>
      </c>
      <c r="C10" s="74">
        <v>0.19047619047619047</v>
      </c>
      <c r="D10" s="74">
        <v>0.26666666666666666</v>
      </c>
    </row>
    <row r="11" spans="2:4" x14ac:dyDescent="0.3">
      <c r="B11" s="30" t="s">
        <v>28</v>
      </c>
      <c r="C11" s="74">
        <v>0.17647058823529413</v>
      </c>
      <c r="D11" s="74">
        <v>0.15714285714285714</v>
      </c>
    </row>
    <row r="12" spans="2:4" x14ac:dyDescent="0.3">
      <c r="B12" s="30" t="s">
        <v>34</v>
      </c>
      <c r="C12" s="74">
        <v>0.15496368038740921</v>
      </c>
      <c r="D12" s="74">
        <v>0.11904761904761904</v>
      </c>
    </row>
    <row r="13" spans="2:4" x14ac:dyDescent="0.3">
      <c r="B13" s="30" t="s">
        <v>33</v>
      </c>
      <c r="C13" s="74">
        <v>0.14669421487603307</v>
      </c>
      <c r="D13" s="74">
        <v>0.10843373493975904</v>
      </c>
    </row>
    <row r="14" spans="2:4" x14ac:dyDescent="0.3">
      <c r="B14" s="30" t="s">
        <v>23</v>
      </c>
      <c r="C14" s="74">
        <v>0.14420062695924765</v>
      </c>
      <c r="D14" s="74">
        <v>0.22222222222222221</v>
      </c>
    </row>
    <row r="15" spans="2:4" x14ac:dyDescent="0.3">
      <c r="B15" s="30" t="s">
        <v>27</v>
      </c>
      <c r="C15" s="74">
        <v>0.12325581395348838</v>
      </c>
      <c r="D15" s="74">
        <v>0.125</v>
      </c>
    </row>
    <row r="16" spans="2:4" x14ac:dyDescent="0.3">
      <c r="B16" s="30" t="s">
        <v>37</v>
      </c>
      <c r="C16" s="74">
        <v>0.11436950146627566</v>
      </c>
      <c r="D16" s="74">
        <v>0.14960629921259844</v>
      </c>
    </row>
    <row r="17" spans="2:4" x14ac:dyDescent="0.3">
      <c r="B17" s="30" t="s">
        <v>29</v>
      </c>
      <c r="C17" s="74">
        <v>0.1134020618556701</v>
      </c>
      <c r="D17" s="74">
        <v>8.3333333333333329E-2</v>
      </c>
    </row>
    <row r="18" spans="2:4" x14ac:dyDescent="0.3">
      <c r="B18" s="30" t="s">
        <v>26</v>
      </c>
      <c r="C18" s="74">
        <v>0.10789473684210527</v>
      </c>
      <c r="D18" s="74">
        <v>0.12727272727272726</v>
      </c>
    </row>
    <row r="19" spans="2:4" x14ac:dyDescent="0.3">
      <c r="B19" s="30" t="s">
        <v>32</v>
      </c>
      <c r="C19" s="74">
        <v>5.5374592833876218E-2</v>
      </c>
      <c r="D19" s="74">
        <v>0</v>
      </c>
    </row>
    <row r="20" spans="2:4" x14ac:dyDescent="0.3">
      <c r="B20" s="30" t="s">
        <v>30</v>
      </c>
      <c r="C20" s="74">
        <v>4.3103448275862072E-2</v>
      </c>
      <c r="D20" s="74">
        <v>0</v>
      </c>
    </row>
    <row r="21" spans="2:4" x14ac:dyDescent="0.3">
      <c r="B21" s="95" t="s">
        <v>137</v>
      </c>
      <c r="C21" s="76">
        <v>0.18564225053078556</v>
      </c>
      <c r="D21" s="76">
        <v>0.17747949291573453</v>
      </c>
    </row>
    <row r="24" spans="2:4" x14ac:dyDescent="0.3">
      <c r="B24" s="44" t="s">
        <v>138</v>
      </c>
    </row>
    <row r="26" spans="2:4" x14ac:dyDescent="0.3">
      <c r="B26" s="44" t="s">
        <v>234</v>
      </c>
    </row>
    <row r="28" spans="2:4" ht="19.8" customHeight="1" x14ac:dyDescent="0.3"/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993C3-A489-45EB-92E3-F435AAFD3885}">
  <sheetPr codeName="Taul36"/>
  <dimension ref="B2:J30"/>
  <sheetViews>
    <sheetView workbookViewId="0">
      <selection activeCell="D4" sqref="D4:E4"/>
    </sheetView>
  </sheetViews>
  <sheetFormatPr defaultRowHeight="14.4" x14ac:dyDescent="0.3"/>
  <cols>
    <col min="1" max="1" width="8.88671875" style="44"/>
    <col min="2" max="2" width="21.5546875" style="44" customWidth="1"/>
    <col min="3" max="3" width="6.6640625" style="44" customWidth="1"/>
    <col min="4" max="4" width="18.5546875" style="44" bestFit="1" customWidth="1"/>
    <col min="5" max="5" width="16.5546875" style="44" bestFit="1" customWidth="1"/>
    <col min="6" max="16384" width="8.88671875" style="44"/>
  </cols>
  <sheetData>
    <row r="2" spans="2:5" x14ac:dyDescent="0.3">
      <c r="B2" s="45" t="s">
        <v>211</v>
      </c>
    </row>
    <row r="4" spans="2:5" x14ac:dyDescent="0.3">
      <c r="D4" s="45" t="s">
        <v>144</v>
      </c>
      <c r="E4" s="45" t="s">
        <v>145</v>
      </c>
    </row>
    <row r="5" spans="2:5" x14ac:dyDescent="0.3">
      <c r="C5" s="44">
        <v>2019</v>
      </c>
      <c r="D5" s="92">
        <v>0.21</v>
      </c>
      <c r="E5" s="92">
        <v>0.2</v>
      </c>
    </row>
    <row r="6" spans="2:5" x14ac:dyDescent="0.3">
      <c r="C6" s="44">
        <v>2020</v>
      </c>
      <c r="D6" s="92">
        <v>0.19</v>
      </c>
      <c r="E6" s="92">
        <v>0.17</v>
      </c>
    </row>
    <row r="7" spans="2:5" x14ac:dyDescent="0.3">
      <c r="C7" s="44">
        <v>2021</v>
      </c>
      <c r="D7" s="92">
        <v>0.18</v>
      </c>
      <c r="E7" s="92">
        <v>0.17</v>
      </c>
    </row>
    <row r="8" spans="2:5" x14ac:dyDescent="0.3">
      <c r="C8" s="44">
        <v>2022</v>
      </c>
      <c r="D8" s="92">
        <v>0.18</v>
      </c>
      <c r="E8" s="92">
        <v>0.17</v>
      </c>
    </row>
    <row r="9" spans="2:5" x14ac:dyDescent="0.3">
      <c r="C9" s="44">
        <v>2023</v>
      </c>
      <c r="D9" s="92">
        <v>0.19</v>
      </c>
      <c r="E9" s="92">
        <v>0.18</v>
      </c>
    </row>
    <row r="11" spans="2:5" x14ac:dyDescent="0.3">
      <c r="B11" s="44" t="s">
        <v>138</v>
      </c>
    </row>
    <row r="27" spans="9:10" x14ac:dyDescent="0.3">
      <c r="I27" s="74"/>
      <c r="J27" s="100"/>
    </row>
    <row r="30" spans="9:10" ht="16.2" customHeight="1" x14ac:dyDescent="0.3"/>
  </sheetData>
  <pageMargins left="0.7" right="0.7" top="0.75" bottom="0.75" header="0.3" footer="0.3"/>
  <pageSetup paperSize="9" orientation="portrait" horizontalDpi="4294967295" verticalDpi="4294967295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B4D72-4B88-427C-84F6-60B2F1F6BF36}">
  <sheetPr codeName="Taul37"/>
  <dimension ref="C2:E24"/>
  <sheetViews>
    <sheetView topLeftCell="B15" workbookViewId="0">
      <selection activeCell="C2" sqref="C2"/>
    </sheetView>
  </sheetViews>
  <sheetFormatPr defaultRowHeight="14.4" x14ac:dyDescent="0.3"/>
  <cols>
    <col min="1" max="1" width="9.109375" style="44" customWidth="1"/>
    <col min="2" max="2" width="8.88671875" style="44"/>
    <col min="3" max="3" width="27.44140625" style="44" bestFit="1" customWidth="1"/>
    <col min="4" max="4" width="25.109375" style="27" bestFit="1" customWidth="1"/>
    <col min="5" max="5" width="26.21875" style="27" customWidth="1"/>
    <col min="6" max="16384" width="8.88671875" style="44"/>
  </cols>
  <sheetData>
    <row r="2" spans="3:5" x14ac:dyDescent="0.3">
      <c r="C2" s="45" t="s">
        <v>214</v>
      </c>
    </row>
    <row r="5" spans="3:5" x14ac:dyDescent="0.3">
      <c r="D5" s="93" t="s">
        <v>146</v>
      </c>
      <c r="E5" s="93" t="s">
        <v>147</v>
      </c>
    </row>
    <row r="6" spans="3:5" x14ac:dyDescent="0.3">
      <c r="C6" s="30" t="s">
        <v>32</v>
      </c>
      <c r="D6" s="55">
        <v>0.83713355048859939</v>
      </c>
      <c r="E6" s="55">
        <v>0.80487804878048785</v>
      </c>
    </row>
    <row r="7" spans="3:5" x14ac:dyDescent="0.3">
      <c r="C7" s="30" t="s">
        <v>28</v>
      </c>
      <c r="D7" s="55">
        <v>0.78117647058823525</v>
      </c>
      <c r="E7" s="55">
        <v>0.77142857142857146</v>
      </c>
    </row>
    <row r="8" spans="3:5" x14ac:dyDescent="0.3">
      <c r="C8" s="30" t="s">
        <v>25</v>
      </c>
      <c r="D8" s="55">
        <v>0.66109198229217903</v>
      </c>
      <c r="E8" s="55">
        <v>0.62393162393162394</v>
      </c>
    </row>
    <row r="9" spans="3:5" x14ac:dyDescent="0.3">
      <c r="C9" s="30" t="s">
        <v>29</v>
      </c>
      <c r="D9" s="55">
        <v>0.63917525773195871</v>
      </c>
      <c r="E9" s="55">
        <v>0.58333333333333337</v>
      </c>
    </row>
    <row r="10" spans="3:5" x14ac:dyDescent="0.3">
      <c r="C10" s="30" t="s">
        <v>33</v>
      </c>
      <c r="D10" s="55">
        <v>0.63842975206611574</v>
      </c>
      <c r="E10" s="55">
        <v>0.61445783132530118</v>
      </c>
    </row>
    <row r="11" spans="3:5" x14ac:dyDescent="0.3">
      <c r="C11" s="30" t="s">
        <v>30</v>
      </c>
      <c r="D11" s="55">
        <v>0.63793103448275867</v>
      </c>
      <c r="E11" s="55">
        <v>0.5</v>
      </c>
    </row>
    <row r="12" spans="3:5" x14ac:dyDescent="0.3">
      <c r="C12" s="30" t="s">
        <v>27</v>
      </c>
      <c r="D12" s="55">
        <v>0.62558139534883717</v>
      </c>
      <c r="E12" s="55">
        <v>0.5625</v>
      </c>
    </row>
    <row r="13" spans="3:5" x14ac:dyDescent="0.3">
      <c r="C13" s="30" t="s">
        <v>24</v>
      </c>
      <c r="D13" s="55">
        <v>0.59623824451410656</v>
      </c>
      <c r="E13" s="55">
        <v>0.61989795918367352</v>
      </c>
    </row>
    <row r="14" spans="3:5" x14ac:dyDescent="0.3">
      <c r="C14" s="30" t="s">
        <v>34</v>
      </c>
      <c r="D14" s="55">
        <v>0.5423728813559322</v>
      </c>
      <c r="E14" s="55">
        <v>0.5714285714285714</v>
      </c>
    </row>
    <row r="15" spans="3:5" x14ac:dyDescent="0.3">
      <c r="C15" s="30" t="s">
        <v>26</v>
      </c>
      <c r="D15" s="55">
        <v>0.51052631578947372</v>
      </c>
      <c r="E15" s="55">
        <v>0.43636363636363634</v>
      </c>
    </row>
    <row r="16" spans="3:5" x14ac:dyDescent="0.3">
      <c r="C16" s="30" t="s">
        <v>31</v>
      </c>
      <c r="D16" s="55">
        <v>0.5</v>
      </c>
      <c r="E16" s="55">
        <v>0.53333333333333333</v>
      </c>
    </row>
    <row r="17" spans="3:5" x14ac:dyDescent="0.3">
      <c r="C17" s="30" t="s">
        <v>22</v>
      </c>
      <c r="D17" s="55">
        <v>0.48275862068965519</v>
      </c>
      <c r="E17" s="55">
        <v>0.625</v>
      </c>
    </row>
    <row r="18" spans="3:5" x14ac:dyDescent="0.3">
      <c r="C18" s="30" t="s">
        <v>23</v>
      </c>
      <c r="D18" s="55">
        <v>0.45141065830721006</v>
      </c>
      <c r="E18" s="55">
        <v>0.44444444444444442</v>
      </c>
    </row>
    <row r="19" spans="3:5" x14ac:dyDescent="0.3">
      <c r="C19" s="30" t="s">
        <v>37</v>
      </c>
      <c r="D19" s="55">
        <v>0.36070381231671556</v>
      </c>
      <c r="E19" s="55">
        <v>0.44094488188976377</v>
      </c>
    </row>
    <row r="20" spans="3:5" x14ac:dyDescent="0.3">
      <c r="C20" s="95" t="s">
        <v>75</v>
      </c>
      <c r="D20" s="101">
        <v>0.58519108280254772</v>
      </c>
      <c r="E20" s="101">
        <v>0.59880686055182697</v>
      </c>
    </row>
    <row r="22" spans="3:5" x14ac:dyDescent="0.3">
      <c r="C22" s="30" t="s">
        <v>138</v>
      </c>
    </row>
    <row r="24" spans="3:5" x14ac:dyDescent="0.3">
      <c r="C24" s="44" t="s">
        <v>236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942B-2C55-40EA-8499-7D90D6875A7C}">
  <sheetPr codeName="Taul38"/>
  <dimension ref="B2:D14"/>
  <sheetViews>
    <sheetView workbookViewId="0">
      <selection activeCell="B14" sqref="B14"/>
    </sheetView>
  </sheetViews>
  <sheetFormatPr defaultRowHeight="14.4" x14ac:dyDescent="0.3"/>
  <cols>
    <col min="1" max="1" width="22.33203125" style="44" customWidth="1"/>
    <col min="2" max="2" width="8.88671875" style="44"/>
    <col min="3" max="3" width="17.33203125" style="27" bestFit="1" customWidth="1"/>
    <col min="4" max="4" width="15.109375" style="27" bestFit="1" customWidth="1"/>
    <col min="5" max="16384" width="8.88671875" style="44"/>
  </cols>
  <sheetData>
    <row r="2" spans="2:4" x14ac:dyDescent="0.3">
      <c r="B2" s="45" t="s">
        <v>213</v>
      </c>
    </row>
    <row r="5" spans="2:4" x14ac:dyDescent="0.3">
      <c r="C5" s="93" t="s">
        <v>148</v>
      </c>
      <c r="D5" s="93" t="s">
        <v>149</v>
      </c>
    </row>
    <row r="6" spans="2:4" x14ac:dyDescent="0.3">
      <c r="B6" s="44">
        <v>2019</v>
      </c>
      <c r="C6" s="55">
        <v>0.59</v>
      </c>
      <c r="D6" s="55">
        <v>0.56000000000000005</v>
      </c>
    </row>
    <row r="7" spans="2:4" x14ac:dyDescent="0.3">
      <c r="B7" s="44">
        <v>2020</v>
      </c>
      <c r="C7" s="55">
        <v>0.57999999999999996</v>
      </c>
      <c r="D7" s="55">
        <v>0.56999999999999995</v>
      </c>
    </row>
    <row r="8" spans="2:4" x14ac:dyDescent="0.3">
      <c r="B8" s="44">
        <v>2021</v>
      </c>
      <c r="C8" s="55">
        <v>0.59</v>
      </c>
      <c r="D8" s="55">
        <v>0.61</v>
      </c>
    </row>
    <row r="9" spans="2:4" x14ac:dyDescent="0.3">
      <c r="B9" s="44">
        <v>2022</v>
      </c>
      <c r="C9" s="55">
        <v>0.5842233750381447</v>
      </c>
      <c r="D9" s="55">
        <v>0.58443465491923641</v>
      </c>
    </row>
    <row r="10" spans="2:4" x14ac:dyDescent="0.3">
      <c r="B10" s="44">
        <v>2023</v>
      </c>
      <c r="C10" s="55">
        <v>0.59</v>
      </c>
      <c r="D10" s="55">
        <v>0.6</v>
      </c>
    </row>
    <row r="12" spans="2:4" x14ac:dyDescent="0.3">
      <c r="B12" s="44" t="s">
        <v>150</v>
      </c>
    </row>
    <row r="14" spans="2:4" x14ac:dyDescent="0.3">
      <c r="B14" s="44" t="s">
        <v>241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48106-A5DD-4855-9A82-B54F8A5A5B09}">
  <dimension ref="A2:L57"/>
  <sheetViews>
    <sheetView topLeftCell="A5" workbookViewId="0">
      <selection activeCell="B22" sqref="B22"/>
    </sheetView>
  </sheetViews>
  <sheetFormatPr defaultRowHeight="14.4" x14ac:dyDescent="0.3"/>
  <cols>
    <col min="1" max="1" width="8.88671875" style="44"/>
    <col min="2" max="2" width="22.77734375" customWidth="1"/>
    <col min="3" max="3" width="14.5546875" customWidth="1"/>
    <col min="4" max="4" width="15.33203125" customWidth="1"/>
    <col min="8" max="12" width="8.88671875" customWidth="1"/>
  </cols>
  <sheetData>
    <row r="2" spans="2:12" s="44" customFormat="1" x14ac:dyDescent="0.3">
      <c r="B2" s="45" t="s">
        <v>240</v>
      </c>
    </row>
    <row r="3" spans="2:12" s="44" customFormat="1" x14ac:dyDescent="0.3"/>
    <row r="4" spans="2:12" ht="14.4" customHeight="1" x14ac:dyDescent="0.3">
      <c r="B4" s="105" t="s">
        <v>35</v>
      </c>
      <c r="C4" s="106" t="s">
        <v>19</v>
      </c>
      <c r="D4" s="106" t="s">
        <v>151</v>
      </c>
      <c r="H4" s="105"/>
      <c r="I4" s="106"/>
      <c r="J4" s="106"/>
      <c r="K4" s="16"/>
      <c r="L4" s="16"/>
    </row>
    <row r="5" spans="2:12" ht="14.4" customHeight="1" x14ac:dyDescent="0.3">
      <c r="B5" s="16" t="s">
        <v>22</v>
      </c>
      <c r="C5" s="16">
        <v>5</v>
      </c>
      <c r="D5" s="104">
        <v>0</v>
      </c>
      <c r="H5" s="16"/>
      <c r="I5" s="16"/>
      <c r="J5" s="104"/>
      <c r="K5" s="16"/>
      <c r="L5" s="16"/>
    </row>
    <row r="6" spans="2:12" ht="14.4" customHeight="1" x14ac:dyDescent="0.3">
      <c r="B6" s="16" t="s">
        <v>23</v>
      </c>
      <c r="C6" s="16">
        <v>25</v>
      </c>
      <c r="D6" s="104">
        <v>0.2</v>
      </c>
      <c r="H6" s="16"/>
      <c r="I6" s="16"/>
      <c r="J6" s="104"/>
      <c r="K6" s="16"/>
      <c r="L6" s="16"/>
    </row>
    <row r="7" spans="2:12" ht="14.4" customHeight="1" x14ac:dyDescent="0.3">
      <c r="B7" s="16" t="s">
        <v>24</v>
      </c>
      <c r="C7" s="16">
        <v>48</v>
      </c>
      <c r="D7" s="104">
        <v>0.60416666666666663</v>
      </c>
      <c r="H7" s="16"/>
      <c r="I7" s="16"/>
      <c r="J7" s="104"/>
    </row>
    <row r="8" spans="2:12" ht="14.4" customHeight="1" x14ac:dyDescent="0.3">
      <c r="B8" s="16" t="s">
        <v>25</v>
      </c>
      <c r="C8" s="16">
        <v>171</v>
      </c>
      <c r="D8" s="104">
        <v>0.55555555555555558</v>
      </c>
      <c r="H8" s="16"/>
      <c r="I8" s="16"/>
      <c r="J8" s="104"/>
    </row>
    <row r="9" spans="2:12" ht="14.4" customHeight="1" x14ac:dyDescent="0.3">
      <c r="B9" s="16" t="s">
        <v>26</v>
      </c>
      <c r="C9" s="16">
        <v>5</v>
      </c>
      <c r="D9" s="104">
        <v>0.4</v>
      </c>
      <c r="H9" s="16"/>
      <c r="I9" s="16"/>
      <c r="J9" s="104"/>
    </row>
    <row r="10" spans="2:12" ht="14.4" customHeight="1" x14ac:dyDescent="0.3">
      <c r="B10" s="16" t="s">
        <v>27</v>
      </c>
      <c r="C10" s="16">
        <v>26</v>
      </c>
      <c r="D10" s="104">
        <v>0.5</v>
      </c>
      <c r="H10" s="16"/>
      <c r="I10" s="16"/>
      <c r="J10" s="104"/>
    </row>
    <row r="11" spans="2:12" ht="14.4" customHeight="1" x14ac:dyDescent="0.3">
      <c r="B11" s="16" t="s">
        <v>28</v>
      </c>
      <c r="C11" s="16">
        <v>44</v>
      </c>
      <c r="D11" s="104">
        <v>0.65909090909090906</v>
      </c>
      <c r="H11" s="16"/>
      <c r="I11" s="16"/>
      <c r="J11" s="104"/>
    </row>
    <row r="12" spans="2:12" ht="14.4" customHeight="1" x14ac:dyDescent="0.3">
      <c r="B12" s="16" t="s">
        <v>37</v>
      </c>
      <c r="C12" s="16">
        <v>158</v>
      </c>
      <c r="D12" s="104">
        <v>0.10759493670886076</v>
      </c>
      <c r="H12" s="16"/>
      <c r="I12" s="16"/>
      <c r="J12" s="104"/>
    </row>
    <row r="13" spans="2:12" ht="14.4" customHeight="1" x14ac:dyDescent="0.3">
      <c r="B13" s="16" t="s">
        <v>29</v>
      </c>
      <c r="C13" s="16">
        <v>7</v>
      </c>
      <c r="D13" s="104">
        <v>0.2857142857142857</v>
      </c>
      <c r="I13" s="16"/>
      <c r="J13" s="104"/>
    </row>
    <row r="14" spans="2:12" ht="14.4" customHeight="1" x14ac:dyDescent="0.3">
      <c r="B14" s="16" t="s">
        <v>30</v>
      </c>
      <c r="C14" s="16">
        <v>6</v>
      </c>
      <c r="D14" s="104">
        <v>0</v>
      </c>
      <c r="H14" s="16"/>
      <c r="I14" s="16"/>
      <c r="J14" s="104"/>
    </row>
    <row r="15" spans="2:12" ht="14.4" customHeight="1" x14ac:dyDescent="0.3">
      <c r="B15" s="16" t="s">
        <v>31</v>
      </c>
      <c r="C15" s="16">
        <v>14</v>
      </c>
      <c r="D15" s="104">
        <v>0.42857142857142855</v>
      </c>
      <c r="H15" s="16"/>
      <c r="I15" s="16"/>
      <c r="J15" s="104"/>
    </row>
    <row r="16" spans="2:12" ht="14.4" customHeight="1" x14ac:dyDescent="0.3">
      <c r="B16" s="16" t="s">
        <v>32</v>
      </c>
      <c r="C16" s="16">
        <v>13</v>
      </c>
      <c r="D16" s="104">
        <v>0.84615384615384615</v>
      </c>
      <c r="H16" s="16"/>
      <c r="I16" s="16"/>
      <c r="J16" s="104"/>
    </row>
    <row r="17" spans="2:10" ht="14.4" customHeight="1" x14ac:dyDescent="0.3">
      <c r="B17" s="16" t="s">
        <v>33</v>
      </c>
      <c r="C17" s="16">
        <v>68</v>
      </c>
      <c r="D17" s="104">
        <v>0.47058823529411764</v>
      </c>
      <c r="H17" s="16"/>
      <c r="I17" s="16"/>
      <c r="J17" s="104"/>
    </row>
    <row r="18" spans="2:10" ht="14.4" customHeight="1" x14ac:dyDescent="0.3">
      <c r="B18" s="16" t="s">
        <v>34</v>
      </c>
      <c r="C18" s="16">
        <v>33</v>
      </c>
      <c r="D18" s="104">
        <v>0.18181818181818182</v>
      </c>
      <c r="H18" s="16"/>
      <c r="I18" s="16"/>
      <c r="J18" s="104"/>
    </row>
    <row r="19" spans="2:10" ht="14.4" customHeight="1" x14ac:dyDescent="0.3">
      <c r="B19" s="124" t="s">
        <v>38</v>
      </c>
      <c r="C19" s="124">
        <v>623</v>
      </c>
      <c r="D19" s="143">
        <v>0.39646869983948635</v>
      </c>
      <c r="H19" s="16"/>
      <c r="I19" s="124"/>
      <c r="J19" s="143"/>
    </row>
    <row r="20" spans="2:10" ht="14.4" customHeight="1" x14ac:dyDescent="0.3">
      <c r="H20" s="16"/>
      <c r="I20" s="16"/>
      <c r="J20" s="16"/>
    </row>
    <row r="21" spans="2:10" x14ac:dyDescent="0.3">
      <c r="B21" t="s">
        <v>241</v>
      </c>
      <c r="H21" s="16"/>
      <c r="I21" s="16"/>
      <c r="J21" s="16"/>
    </row>
    <row r="27" spans="2:10" x14ac:dyDescent="0.3">
      <c r="B27" s="45" t="s">
        <v>239</v>
      </c>
      <c r="C27" s="44"/>
      <c r="D27" s="44"/>
      <c r="E27" s="44"/>
    </row>
    <row r="28" spans="2:10" x14ac:dyDescent="0.3">
      <c r="B28" s="44"/>
      <c r="C28" s="44"/>
      <c r="D28" s="44"/>
      <c r="E28" s="44"/>
    </row>
    <row r="29" spans="2:10" s="50" customFormat="1" ht="25.8" customHeight="1" x14ac:dyDescent="0.3">
      <c r="B29" s="10" t="s">
        <v>19</v>
      </c>
      <c r="C29" s="6" t="s">
        <v>18</v>
      </c>
      <c r="D29" s="5" t="s">
        <v>16</v>
      </c>
    </row>
    <row r="30" spans="2:10" x14ac:dyDescent="0.3">
      <c r="B30" s="4">
        <v>2019</v>
      </c>
      <c r="C30" s="102">
        <v>534</v>
      </c>
      <c r="D30" s="149">
        <v>58</v>
      </c>
    </row>
    <row r="31" spans="2:10" x14ac:dyDescent="0.3">
      <c r="B31" s="3">
        <v>2020</v>
      </c>
      <c r="C31" s="16">
        <v>451</v>
      </c>
      <c r="D31" s="150">
        <v>61</v>
      </c>
    </row>
    <row r="32" spans="2:10" x14ac:dyDescent="0.3">
      <c r="B32" s="3">
        <v>2021</v>
      </c>
      <c r="C32" s="16">
        <v>548</v>
      </c>
      <c r="D32" s="150">
        <v>63</v>
      </c>
    </row>
    <row r="33" spans="2:4" x14ac:dyDescent="0.3">
      <c r="B33" s="3">
        <v>2022</v>
      </c>
      <c r="C33" s="16">
        <v>602</v>
      </c>
      <c r="D33" s="150">
        <v>63</v>
      </c>
    </row>
    <row r="34" spans="2:4" x14ac:dyDescent="0.3">
      <c r="B34" s="2">
        <v>2023</v>
      </c>
      <c r="C34" s="103">
        <v>621</v>
      </c>
      <c r="D34" s="151">
        <v>62</v>
      </c>
    </row>
    <row r="51" spans="2:5" x14ac:dyDescent="0.3">
      <c r="B51" s="44"/>
      <c r="C51" s="44"/>
      <c r="D51" s="44"/>
    </row>
    <row r="52" spans="2:5" x14ac:dyDescent="0.3">
      <c r="B52" s="44"/>
      <c r="C52" s="44"/>
      <c r="D52" s="44"/>
      <c r="E52" s="123"/>
    </row>
    <row r="53" spans="2:5" x14ac:dyDescent="0.3">
      <c r="B53" s="44"/>
      <c r="C53" s="44"/>
      <c r="D53" s="44"/>
      <c r="E53" s="123"/>
    </row>
    <row r="54" spans="2:5" x14ac:dyDescent="0.3">
      <c r="B54" s="44"/>
      <c r="C54" s="44"/>
      <c r="D54" s="44"/>
      <c r="E54" s="123"/>
    </row>
    <row r="55" spans="2:5" x14ac:dyDescent="0.3">
      <c r="B55" s="44"/>
      <c r="C55" s="44"/>
      <c r="D55" s="44"/>
      <c r="E55" s="123"/>
    </row>
    <row r="56" spans="2:5" x14ac:dyDescent="0.3">
      <c r="B56" s="44"/>
      <c r="C56" s="44"/>
      <c r="D56" s="44"/>
      <c r="E56" s="123"/>
    </row>
    <row r="57" spans="2:5" x14ac:dyDescent="0.3">
      <c r="B57" s="44"/>
      <c r="C57" s="44"/>
      <c r="D57" s="4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4E08C-0DB2-44CD-80FB-4F566638315B}">
  <sheetPr codeName="Taul5"/>
  <dimension ref="B2:E42"/>
  <sheetViews>
    <sheetView workbookViewId="0">
      <selection activeCell="B12" sqref="B12"/>
    </sheetView>
  </sheetViews>
  <sheetFormatPr defaultRowHeight="14.4" x14ac:dyDescent="0.3"/>
  <cols>
    <col min="3" max="3" width="14.5546875" bestFit="1" customWidth="1"/>
    <col min="4" max="4" width="11.5546875" bestFit="1" customWidth="1"/>
    <col min="5" max="5" width="8.6640625" bestFit="1" customWidth="1"/>
  </cols>
  <sheetData>
    <row r="2" spans="2:5" x14ac:dyDescent="0.3">
      <c r="B2" s="12" t="s">
        <v>118</v>
      </c>
    </row>
    <row r="4" spans="2:5" x14ac:dyDescent="0.3">
      <c r="D4" s="12" t="s">
        <v>62</v>
      </c>
      <c r="E4" s="12" t="s">
        <v>63</v>
      </c>
    </row>
    <row r="5" spans="2:5" x14ac:dyDescent="0.3">
      <c r="C5">
        <v>2019</v>
      </c>
      <c r="D5" s="17">
        <v>12498</v>
      </c>
      <c r="E5" s="17">
        <v>2907</v>
      </c>
    </row>
    <row r="6" spans="2:5" x14ac:dyDescent="0.3">
      <c r="C6">
        <v>2020</v>
      </c>
      <c r="D6" s="17">
        <v>11530</v>
      </c>
      <c r="E6" s="17">
        <v>2504</v>
      </c>
    </row>
    <row r="7" spans="2:5" x14ac:dyDescent="0.3">
      <c r="C7">
        <v>2021</v>
      </c>
      <c r="D7" s="17">
        <v>13144</v>
      </c>
      <c r="E7" s="17">
        <v>2506</v>
      </c>
    </row>
    <row r="8" spans="2:5" x14ac:dyDescent="0.3">
      <c r="C8">
        <v>2022</v>
      </c>
      <c r="D8" s="17">
        <v>13388</v>
      </c>
      <c r="E8" s="17">
        <v>2466</v>
      </c>
    </row>
    <row r="9" spans="2:5" x14ac:dyDescent="0.3">
      <c r="C9">
        <v>2023</v>
      </c>
      <c r="D9" s="17">
        <v>16468</v>
      </c>
      <c r="E9" s="17">
        <v>2431</v>
      </c>
    </row>
    <row r="12" spans="2:5" x14ac:dyDescent="0.3">
      <c r="B12" s="42" t="s">
        <v>163</v>
      </c>
    </row>
    <row r="17" spans="2:5" x14ac:dyDescent="0.3">
      <c r="D17" s="17"/>
      <c r="E17" s="17"/>
    </row>
    <row r="18" spans="2:5" x14ac:dyDescent="0.3">
      <c r="D18" s="17"/>
      <c r="E18" s="17"/>
    </row>
    <row r="19" spans="2:5" x14ac:dyDescent="0.3">
      <c r="D19" s="17"/>
      <c r="E19" s="17"/>
    </row>
    <row r="20" spans="2:5" x14ac:dyDescent="0.3">
      <c r="D20" s="17"/>
      <c r="E20" s="17"/>
    </row>
    <row r="21" spans="2:5" x14ac:dyDescent="0.3">
      <c r="D21" s="17"/>
      <c r="E21" s="17"/>
    </row>
    <row r="22" spans="2:5" x14ac:dyDescent="0.3">
      <c r="D22" s="17"/>
      <c r="E22" s="17"/>
    </row>
    <row r="23" spans="2:5" x14ac:dyDescent="0.3">
      <c r="D23" s="17"/>
      <c r="E23" s="17"/>
    </row>
    <row r="26" spans="2:5" x14ac:dyDescent="0.3">
      <c r="B26" s="42"/>
    </row>
    <row r="40" spans="3:4" x14ac:dyDescent="0.3">
      <c r="C40" s="17"/>
      <c r="D40" s="17"/>
    </row>
    <row r="41" spans="3:4" x14ac:dyDescent="0.3">
      <c r="C41" s="17"/>
      <c r="D41" s="17"/>
    </row>
    <row r="42" spans="3:4" x14ac:dyDescent="0.3">
      <c r="C42" s="17"/>
      <c r="D42" s="1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E7D39-D7CA-4A38-ADCF-34BEA8C20AD1}">
  <sheetPr codeName="Taul6"/>
  <dimension ref="B2:E52"/>
  <sheetViews>
    <sheetView workbookViewId="0">
      <selection activeCell="B11" sqref="B11"/>
    </sheetView>
  </sheetViews>
  <sheetFormatPr defaultRowHeight="14.4" x14ac:dyDescent="0.3"/>
  <cols>
    <col min="1" max="1" width="16.77734375" style="44" customWidth="1"/>
    <col min="2" max="2" width="14.5546875" style="44" bestFit="1" customWidth="1"/>
    <col min="3" max="16384" width="8.88671875" style="44"/>
  </cols>
  <sheetData>
    <row r="2" spans="2:5" x14ac:dyDescent="0.3">
      <c r="B2" s="45" t="s">
        <v>184</v>
      </c>
    </row>
    <row r="4" spans="2:5" x14ac:dyDescent="0.3">
      <c r="C4" s="45" t="s">
        <v>18</v>
      </c>
      <c r="D4" s="45" t="s">
        <v>16</v>
      </c>
      <c r="E4" s="45" t="s">
        <v>68</v>
      </c>
    </row>
    <row r="5" spans="2:5" x14ac:dyDescent="0.3">
      <c r="B5" s="44">
        <v>2019</v>
      </c>
      <c r="C5" s="46">
        <v>7254</v>
      </c>
      <c r="D5" s="46">
        <v>2573</v>
      </c>
      <c r="E5" s="22">
        <f>D5/C5</f>
        <v>0.35470085470085472</v>
      </c>
    </row>
    <row r="6" spans="2:5" x14ac:dyDescent="0.3">
      <c r="B6" s="44">
        <v>2020</v>
      </c>
      <c r="C6" s="46">
        <v>6925</v>
      </c>
      <c r="D6" s="46">
        <v>2284</v>
      </c>
      <c r="E6" s="22">
        <f t="shared" ref="E6:E9" si="0">D6/C6</f>
        <v>0.32981949458483756</v>
      </c>
    </row>
    <row r="7" spans="2:5" x14ac:dyDescent="0.3">
      <c r="B7" s="44">
        <v>2021</v>
      </c>
      <c r="C7" s="46">
        <v>7769</v>
      </c>
      <c r="D7" s="46">
        <v>2259</v>
      </c>
      <c r="E7" s="22">
        <f t="shared" si="0"/>
        <v>0.29077101300038616</v>
      </c>
    </row>
    <row r="8" spans="2:5" x14ac:dyDescent="0.3">
      <c r="B8" s="44">
        <v>2022</v>
      </c>
      <c r="C8" s="46">
        <v>8397</v>
      </c>
      <c r="D8" s="46">
        <v>2279</v>
      </c>
      <c r="E8" s="22">
        <f t="shared" si="0"/>
        <v>0.27140645468619745</v>
      </c>
    </row>
    <row r="9" spans="2:5" x14ac:dyDescent="0.3">
      <c r="B9" s="44">
        <v>2023</v>
      </c>
      <c r="C9" s="46">
        <v>9808</v>
      </c>
      <c r="D9" s="46">
        <v>2259</v>
      </c>
      <c r="E9" s="22">
        <f t="shared" si="0"/>
        <v>0.23032218597063622</v>
      </c>
    </row>
    <row r="11" spans="2:5" x14ac:dyDescent="0.3">
      <c r="B11" s="44" t="s">
        <v>160</v>
      </c>
    </row>
    <row r="15" spans="2:5" x14ac:dyDescent="0.3">
      <c r="C15" s="46"/>
      <c r="D15" s="46"/>
    </row>
    <row r="16" spans="2:5" x14ac:dyDescent="0.3">
      <c r="C16" s="46"/>
      <c r="D16" s="46"/>
    </row>
    <row r="17" spans="3:5" x14ac:dyDescent="0.3">
      <c r="C17" s="46"/>
      <c r="D17" s="46"/>
    </row>
    <row r="18" spans="3:5" x14ac:dyDescent="0.3">
      <c r="C18" s="46"/>
      <c r="D18" s="46"/>
    </row>
    <row r="19" spans="3:5" x14ac:dyDescent="0.3">
      <c r="C19" s="45"/>
      <c r="D19" s="45"/>
      <c r="E19" s="45"/>
    </row>
    <row r="20" spans="3:5" x14ac:dyDescent="0.3">
      <c r="C20" s="46"/>
      <c r="D20" s="46"/>
      <c r="E20" s="22"/>
    </row>
    <row r="21" spans="3:5" x14ac:dyDescent="0.3">
      <c r="C21" s="46"/>
      <c r="D21" s="46"/>
      <c r="E21" s="22"/>
    </row>
    <row r="22" spans="3:5" x14ac:dyDescent="0.3">
      <c r="C22" s="46"/>
      <c r="D22" s="46"/>
      <c r="E22" s="22"/>
    </row>
    <row r="23" spans="3:5" x14ac:dyDescent="0.3">
      <c r="C23" s="46"/>
      <c r="D23" s="46"/>
      <c r="E23" s="22"/>
    </row>
    <row r="24" spans="3:5" x14ac:dyDescent="0.3">
      <c r="C24" s="46"/>
      <c r="D24" s="46"/>
      <c r="E24" s="22"/>
    </row>
    <row r="30" spans="3:5" x14ac:dyDescent="0.3">
      <c r="C30" s="22"/>
    </row>
    <row r="31" spans="3:5" x14ac:dyDescent="0.3">
      <c r="C31" s="22"/>
    </row>
    <row r="32" spans="3:5" x14ac:dyDescent="0.3">
      <c r="C32" s="22"/>
    </row>
    <row r="33" spans="2:3" x14ac:dyDescent="0.3">
      <c r="C33" s="22"/>
    </row>
    <row r="34" spans="2:3" x14ac:dyDescent="0.3">
      <c r="C34" s="22"/>
    </row>
    <row r="41" spans="2:3" x14ac:dyDescent="0.3">
      <c r="B41" s="11"/>
    </row>
    <row r="42" spans="2:3" x14ac:dyDescent="0.3">
      <c r="B42" s="11"/>
    </row>
    <row r="43" spans="2:3" x14ac:dyDescent="0.3">
      <c r="B43" s="11"/>
    </row>
    <row r="44" spans="2:3" x14ac:dyDescent="0.3">
      <c r="B44" s="11"/>
    </row>
    <row r="50" spans="3:4" x14ac:dyDescent="0.3">
      <c r="C50" s="46"/>
      <c r="D50" s="46"/>
    </row>
    <row r="51" spans="3:4" x14ac:dyDescent="0.3">
      <c r="C51" s="46"/>
      <c r="D51" s="46"/>
    </row>
    <row r="52" spans="3:4" x14ac:dyDescent="0.3">
      <c r="C52" s="46"/>
      <c r="D52" s="4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25CE1-DE20-4C41-BCAE-DF13EA7A048B}">
  <sheetPr codeName="Taul7"/>
  <dimension ref="B2:F13"/>
  <sheetViews>
    <sheetView workbookViewId="0">
      <selection activeCell="F16" sqref="F16"/>
    </sheetView>
  </sheetViews>
  <sheetFormatPr defaultRowHeight="14.4" x14ac:dyDescent="0.3"/>
  <cols>
    <col min="1" max="2" width="8.88671875" style="44"/>
    <col min="3" max="6" width="14.5546875" style="44" customWidth="1"/>
    <col min="7" max="16384" width="8.88671875" style="44"/>
  </cols>
  <sheetData>
    <row r="2" spans="2:6" x14ac:dyDescent="0.3">
      <c r="B2" s="45" t="s">
        <v>185</v>
      </c>
    </row>
    <row r="4" spans="2:6" ht="14.4" customHeight="1" x14ac:dyDescent="0.3">
      <c r="B4" s="16"/>
      <c r="C4" s="164" t="s">
        <v>64</v>
      </c>
      <c r="D4" s="164"/>
      <c r="E4" s="164" t="s">
        <v>65</v>
      </c>
      <c r="F4" s="164"/>
    </row>
    <row r="5" spans="2:6" ht="14.4" customHeight="1" x14ac:dyDescent="0.3">
      <c r="B5" s="16"/>
      <c r="C5" s="125" t="s">
        <v>60</v>
      </c>
      <c r="D5" s="125" t="s">
        <v>61</v>
      </c>
      <c r="E5" s="125" t="s">
        <v>60</v>
      </c>
      <c r="F5" s="125" t="s">
        <v>61</v>
      </c>
    </row>
    <row r="6" spans="2:6" ht="14.4" customHeight="1" x14ac:dyDescent="0.3">
      <c r="B6" s="165">
        <v>2019</v>
      </c>
      <c r="C6" s="67">
        <v>6205</v>
      </c>
      <c r="D6" s="67">
        <v>1409</v>
      </c>
      <c r="E6" s="67">
        <v>1954</v>
      </c>
      <c r="F6" s="67">
        <v>619</v>
      </c>
    </row>
    <row r="7" spans="2:6" ht="14.4" customHeight="1" x14ac:dyDescent="0.3">
      <c r="B7" s="165">
        <v>2020</v>
      </c>
      <c r="C7" s="67">
        <v>5964</v>
      </c>
      <c r="D7" s="67">
        <v>963</v>
      </c>
      <c r="E7" s="67">
        <v>1727</v>
      </c>
      <c r="F7" s="67">
        <v>557</v>
      </c>
    </row>
    <row r="8" spans="2:6" ht="14.4" customHeight="1" x14ac:dyDescent="0.3">
      <c r="B8" s="165">
        <v>2021</v>
      </c>
      <c r="C8" s="67">
        <v>6854</v>
      </c>
      <c r="D8" s="67">
        <v>915</v>
      </c>
      <c r="E8" s="67">
        <v>1764</v>
      </c>
      <c r="F8" s="67">
        <v>495</v>
      </c>
    </row>
    <row r="9" spans="2:6" ht="14.4" customHeight="1" x14ac:dyDescent="0.3">
      <c r="B9" s="165">
        <v>2022</v>
      </c>
      <c r="C9" s="67">
        <v>7245</v>
      </c>
      <c r="D9" s="67">
        <v>1152</v>
      </c>
      <c r="E9" s="67">
        <v>1682</v>
      </c>
      <c r="F9" s="67">
        <v>597</v>
      </c>
    </row>
    <row r="10" spans="2:6" ht="14.4" customHeight="1" x14ac:dyDescent="0.3">
      <c r="B10" s="165">
        <v>2023</v>
      </c>
      <c r="C10" s="67">
        <v>8467</v>
      </c>
      <c r="D10" s="67">
        <v>1341</v>
      </c>
      <c r="E10" s="67">
        <v>1646</v>
      </c>
      <c r="F10" s="67">
        <v>613</v>
      </c>
    </row>
    <row r="11" spans="2:6" ht="14.4" customHeight="1" x14ac:dyDescent="0.3"/>
    <row r="12" spans="2:6" ht="14.4" customHeight="1" x14ac:dyDescent="0.3"/>
    <row r="13" spans="2:6" ht="14.4" customHeight="1" x14ac:dyDescent="0.3"/>
  </sheetData>
  <mergeCells count="2"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78EEE-7DEC-4838-B46B-DC74D03D1CA3}">
  <sheetPr codeName="Taul9"/>
  <dimension ref="A2:E40"/>
  <sheetViews>
    <sheetView workbookViewId="0">
      <selection activeCell="C46" sqref="C46"/>
    </sheetView>
  </sheetViews>
  <sheetFormatPr defaultRowHeight="14.4" x14ac:dyDescent="0.3"/>
  <cols>
    <col min="1" max="1" width="17.88671875" style="122" customWidth="1"/>
    <col min="2" max="2" width="19" style="121" customWidth="1"/>
    <col min="3" max="3" width="76.6640625" style="121" customWidth="1"/>
    <col min="4" max="4" width="18.6640625" style="44" customWidth="1"/>
    <col min="5" max="5" width="19.5546875" style="44" customWidth="1"/>
    <col min="6" max="16384" width="8.88671875" style="44"/>
  </cols>
  <sheetData>
    <row r="2" spans="1:3" x14ac:dyDescent="0.3">
      <c r="A2" s="126" t="s">
        <v>188</v>
      </c>
    </row>
    <row r="4" spans="1:3" ht="19.95" customHeight="1" x14ac:dyDescent="0.3">
      <c r="A4" s="156" t="s">
        <v>50</v>
      </c>
      <c r="B4" s="159" t="s">
        <v>67</v>
      </c>
      <c r="C4" s="117" t="s">
        <v>12</v>
      </c>
    </row>
    <row r="5" spans="1:3" ht="19.95" customHeight="1" x14ac:dyDescent="0.3">
      <c r="A5" s="157"/>
      <c r="B5" s="161"/>
      <c r="C5" s="118" t="s">
        <v>178</v>
      </c>
    </row>
    <row r="6" spans="1:3" ht="19.95" customHeight="1" x14ac:dyDescent="0.3">
      <c r="A6" s="157"/>
      <c r="B6" s="161"/>
      <c r="C6" s="118" t="s">
        <v>176</v>
      </c>
    </row>
    <row r="7" spans="1:3" ht="19.95" customHeight="1" x14ac:dyDescent="0.3">
      <c r="A7" s="157"/>
      <c r="B7" s="160"/>
      <c r="C7" s="119" t="s">
        <v>13</v>
      </c>
    </row>
    <row r="8" spans="1:3" ht="19.95" customHeight="1" x14ac:dyDescent="0.3">
      <c r="A8" s="157"/>
      <c r="B8" s="159" t="s">
        <v>66</v>
      </c>
      <c r="C8" s="117" t="s">
        <v>9</v>
      </c>
    </row>
    <row r="9" spans="1:3" ht="19.95" customHeight="1" x14ac:dyDescent="0.3">
      <c r="A9" s="158"/>
      <c r="B9" s="160"/>
      <c r="C9" s="119" t="s">
        <v>10</v>
      </c>
    </row>
    <row r="10" spans="1:3" ht="19.95" customHeight="1" x14ac:dyDescent="0.3">
      <c r="A10" s="152" t="s">
        <v>51</v>
      </c>
      <c r="B10" s="154" t="s">
        <v>177</v>
      </c>
      <c r="C10" s="120" t="s">
        <v>3</v>
      </c>
    </row>
    <row r="11" spans="1:3" ht="19.95" customHeight="1" x14ac:dyDescent="0.3">
      <c r="A11" s="152"/>
      <c r="B11" s="154"/>
      <c r="C11" s="120" t="s">
        <v>4</v>
      </c>
    </row>
    <row r="12" spans="1:3" ht="19.95" customHeight="1" x14ac:dyDescent="0.3">
      <c r="A12" s="152"/>
      <c r="B12" s="154"/>
      <c r="C12" s="120" t="s">
        <v>165</v>
      </c>
    </row>
    <row r="13" spans="1:3" ht="19.95" customHeight="1" x14ac:dyDescent="0.3">
      <c r="A13" s="152"/>
      <c r="B13" s="154"/>
      <c r="C13" s="118" t="s">
        <v>6</v>
      </c>
    </row>
    <row r="14" spans="1:3" ht="19.95" customHeight="1" x14ac:dyDescent="0.3">
      <c r="A14" s="152"/>
      <c r="B14" s="154"/>
      <c r="C14" s="120" t="s">
        <v>164</v>
      </c>
    </row>
    <row r="15" spans="1:3" ht="19.95" customHeight="1" x14ac:dyDescent="0.3">
      <c r="A15" s="152"/>
      <c r="B15" s="154"/>
      <c r="C15" s="118" t="s">
        <v>2</v>
      </c>
    </row>
    <row r="16" spans="1:3" ht="19.95" customHeight="1" x14ac:dyDescent="0.3">
      <c r="A16" s="152"/>
      <c r="B16" s="154"/>
      <c r="C16" s="118" t="s">
        <v>156</v>
      </c>
    </row>
    <row r="17" spans="1:3" ht="19.95" customHeight="1" x14ac:dyDescent="0.3">
      <c r="A17" s="152"/>
      <c r="B17" s="154"/>
      <c r="C17" s="118" t="s">
        <v>1</v>
      </c>
    </row>
    <row r="18" spans="1:3" ht="19.95" customHeight="1" x14ac:dyDescent="0.3">
      <c r="A18" s="152"/>
      <c r="B18" s="154"/>
      <c r="C18" s="118" t="s">
        <v>7</v>
      </c>
    </row>
    <row r="19" spans="1:3" ht="19.95" customHeight="1" x14ac:dyDescent="0.3">
      <c r="A19" s="153"/>
      <c r="B19" s="155"/>
      <c r="C19" s="119" t="s">
        <v>0</v>
      </c>
    </row>
    <row r="20" spans="1:3" ht="19.95" customHeight="1" x14ac:dyDescent="0.3"/>
    <row r="21" spans="1:3" ht="19.95" customHeight="1" x14ac:dyDescent="0.3"/>
    <row r="37" spans="1:5" s="69" customFormat="1" ht="31.8" customHeight="1" x14ac:dyDescent="0.3">
      <c r="A37" s="122"/>
      <c r="B37" s="121"/>
      <c r="C37" s="121"/>
      <c r="D37" s="44"/>
      <c r="E37" s="44"/>
    </row>
    <row r="38" spans="1:5" s="69" customFormat="1" ht="31.8" customHeight="1" x14ac:dyDescent="0.3">
      <c r="A38" s="122"/>
      <c r="B38" s="121"/>
      <c r="C38" s="121"/>
      <c r="D38" s="44"/>
      <c r="E38" s="44"/>
    </row>
    <row r="40" spans="1:5" s="69" customFormat="1" ht="34.200000000000003" customHeight="1" x14ac:dyDescent="0.3">
      <c r="A40" s="122"/>
      <c r="B40" s="121"/>
      <c r="C40" s="121"/>
      <c r="D40" s="44"/>
      <c r="E40" s="44"/>
    </row>
  </sheetData>
  <mergeCells count="5">
    <mergeCell ref="A10:A19"/>
    <mergeCell ref="B10:B19"/>
    <mergeCell ref="A4:A9"/>
    <mergeCell ref="B8:B9"/>
    <mergeCell ref="B4:B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98441-A774-4FA9-8A4D-30F67E1F5EC0}">
  <sheetPr codeName="Taul10"/>
  <dimension ref="B1:J35"/>
  <sheetViews>
    <sheetView topLeftCell="A14" workbookViewId="0">
      <selection activeCell="B10" sqref="B10"/>
    </sheetView>
  </sheetViews>
  <sheetFormatPr defaultRowHeight="14.4" x14ac:dyDescent="0.3"/>
  <cols>
    <col min="2" max="2" width="54.88671875" bestFit="1" customWidth="1"/>
    <col min="3" max="3" width="19" customWidth="1"/>
    <col min="4" max="4" width="14" customWidth="1"/>
    <col min="6" max="16" width="9.33203125" customWidth="1"/>
  </cols>
  <sheetData>
    <row r="1" spans="2:10" s="44" customFormat="1" x14ac:dyDescent="0.3"/>
    <row r="2" spans="2:10" s="44" customFormat="1" x14ac:dyDescent="0.3">
      <c r="B2" s="45" t="s">
        <v>189</v>
      </c>
    </row>
    <row r="4" spans="2:10" ht="14.4" customHeight="1" x14ac:dyDescent="0.3">
      <c r="B4" s="124" t="s">
        <v>20</v>
      </c>
      <c r="C4" s="106" t="s">
        <v>42</v>
      </c>
      <c r="D4" s="166" t="s">
        <v>43</v>
      </c>
      <c r="H4" s="11"/>
      <c r="I4" s="11"/>
      <c r="J4" s="11"/>
    </row>
    <row r="5" spans="2:10" ht="14.4" customHeight="1" x14ac:dyDescent="0.3">
      <c r="B5" s="165" t="s">
        <v>13</v>
      </c>
      <c r="C5" s="167">
        <v>14378970</v>
      </c>
      <c r="D5" s="168">
        <v>0.28907405359894184</v>
      </c>
      <c r="G5" s="11"/>
      <c r="H5" s="25"/>
      <c r="I5" s="11"/>
    </row>
    <row r="6" spans="2:10" ht="14.4" customHeight="1" x14ac:dyDescent="0.3">
      <c r="B6" s="165" t="s">
        <v>0</v>
      </c>
      <c r="C6" s="167">
        <v>13509500</v>
      </c>
      <c r="D6" s="168">
        <v>0.27159431807437323</v>
      </c>
      <c r="G6" s="11"/>
      <c r="H6" s="11"/>
      <c r="I6" s="11"/>
    </row>
    <row r="7" spans="2:10" ht="14.4" customHeight="1" x14ac:dyDescent="0.3">
      <c r="B7" s="165" t="s">
        <v>10</v>
      </c>
      <c r="C7" s="167">
        <v>3730000</v>
      </c>
      <c r="D7" s="168">
        <v>7.4987735032193067E-2</v>
      </c>
      <c r="G7" s="11"/>
      <c r="H7" s="11"/>
      <c r="I7" s="11"/>
    </row>
    <row r="8" spans="2:10" ht="14.4" customHeight="1" x14ac:dyDescent="0.3">
      <c r="B8" s="169" t="s">
        <v>165</v>
      </c>
      <c r="C8" s="167">
        <v>3334000</v>
      </c>
      <c r="D8" s="168">
        <v>6.7026570669525914E-2</v>
      </c>
    </row>
    <row r="9" spans="2:10" ht="14.4" customHeight="1" x14ac:dyDescent="0.3">
      <c r="B9" s="169" t="s">
        <v>179</v>
      </c>
      <c r="C9" s="167">
        <v>2835000</v>
      </c>
      <c r="D9" s="168">
        <v>5.6994699414548884E-2</v>
      </c>
    </row>
    <row r="10" spans="2:10" ht="14.4" customHeight="1" x14ac:dyDescent="0.3">
      <c r="B10" s="165" t="s">
        <v>6</v>
      </c>
      <c r="C10" s="167">
        <v>2233000</v>
      </c>
      <c r="D10" s="168">
        <v>4.4892121267261963E-2</v>
      </c>
    </row>
    <row r="11" spans="2:10" ht="14.4" customHeight="1" x14ac:dyDescent="0.3">
      <c r="B11" s="165" t="s">
        <v>12</v>
      </c>
      <c r="C11" s="167">
        <v>1718000</v>
      </c>
      <c r="D11" s="168">
        <v>3.4538586805712514E-2</v>
      </c>
    </row>
    <row r="12" spans="2:10" ht="14.4" customHeight="1" x14ac:dyDescent="0.3">
      <c r="B12" s="165" t="s">
        <v>7</v>
      </c>
      <c r="C12" s="167">
        <v>1229000</v>
      </c>
      <c r="D12" s="168">
        <v>2.4707755054843236E-2</v>
      </c>
    </row>
    <row r="13" spans="2:10" ht="14.4" customHeight="1" x14ac:dyDescent="0.3">
      <c r="B13" s="165" t="s">
        <v>9</v>
      </c>
      <c r="C13" s="167">
        <v>1082000</v>
      </c>
      <c r="D13" s="168">
        <v>2.1752474344459222E-2</v>
      </c>
    </row>
    <row r="14" spans="2:10" ht="14.4" customHeight="1" x14ac:dyDescent="0.3">
      <c r="B14" s="169" t="s">
        <v>4</v>
      </c>
      <c r="C14" s="167">
        <v>1082000</v>
      </c>
      <c r="D14" s="168">
        <v>2.1752474344459222E-2</v>
      </c>
    </row>
    <row r="15" spans="2:10" ht="14.4" customHeight="1" x14ac:dyDescent="0.3">
      <c r="B15" s="165" t="s">
        <v>176</v>
      </c>
      <c r="C15" s="167">
        <v>960000</v>
      </c>
      <c r="D15" s="168">
        <v>1.9299792394344595E-2</v>
      </c>
    </row>
    <row r="16" spans="2:10" ht="14.4" customHeight="1" x14ac:dyDescent="0.3">
      <c r="B16" s="165" t="s">
        <v>164</v>
      </c>
      <c r="C16" s="167">
        <v>885000</v>
      </c>
      <c r="D16" s="168">
        <v>1.7791996113536424E-2</v>
      </c>
    </row>
    <row r="17" spans="2:4" ht="14.4" customHeight="1" x14ac:dyDescent="0.3">
      <c r="B17" s="169" t="s">
        <v>3</v>
      </c>
      <c r="C17" s="167">
        <v>683000</v>
      </c>
      <c r="D17" s="168">
        <v>1.3730998130559748E-2</v>
      </c>
    </row>
    <row r="18" spans="2:4" ht="14.4" customHeight="1" x14ac:dyDescent="0.3">
      <c r="B18" s="165" t="s">
        <v>2</v>
      </c>
      <c r="C18" s="167">
        <v>542000</v>
      </c>
      <c r="D18" s="168">
        <v>1.0896341122640386E-2</v>
      </c>
    </row>
    <row r="19" spans="2:4" ht="14.4" customHeight="1" x14ac:dyDescent="0.3">
      <c r="B19" s="165" t="s">
        <v>1</v>
      </c>
      <c r="C19" s="167">
        <v>540000</v>
      </c>
      <c r="D19" s="168">
        <v>1.0856133221818835E-2</v>
      </c>
    </row>
    <row r="20" spans="2:4" ht="14.4" customHeight="1" x14ac:dyDescent="0.3">
      <c r="B20" s="169" t="s">
        <v>156</v>
      </c>
      <c r="C20" s="167">
        <v>500000</v>
      </c>
      <c r="D20" s="168">
        <v>1.005197520538781E-2</v>
      </c>
    </row>
    <row r="21" spans="2:4" ht="14.4" customHeight="1" x14ac:dyDescent="0.3">
      <c r="B21" s="165" t="s">
        <v>44</v>
      </c>
      <c r="C21" s="167">
        <v>370000</v>
      </c>
      <c r="D21" s="168">
        <v>7.4384616519869795E-3</v>
      </c>
    </row>
    <row r="22" spans="2:4" ht="14.4" customHeight="1" x14ac:dyDescent="0.3">
      <c r="B22" s="165" t="s">
        <v>45</v>
      </c>
      <c r="C22" s="167">
        <v>130000</v>
      </c>
      <c r="D22" s="168">
        <v>2.6135135534008308E-3</v>
      </c>
    </row>
    <row r="23" spans="2:4" ht="14.4" customHeight="1" x14ac:dyDescent="0.3">
      <c r="B23" s="170" t="s">
        <v>38</v>
      </c>
      <c r="C23" s="171">
        <v>49741470</v>
      </c>
      <c r="D23" s="172">
        <v>1</v>
      </c>
    </row>
    <row r="24" spans="2:4" ht="14.4" customHeight="1" x14ac:dyDescent="0.3">
      <c r="B24" s="16"/>
      <c r="C24" s="16"/>
      <c r="D24" s="16"/>
    </row>
    <row r="25" spans="2:4" ht="14.4" customHeight="1" x14ac:dyDescent="0.3">
      <c r="B25" s="16" t="s">
        <v>166</v>
      </c>
      <c r="C25" s="16"/>
      <c r="D25" s="16"/>
    </row>
    <row r="26" spans="2:4" ht="14.4" customHeight="1" x14ac:dyDescent="0.3">
      <c r="B26" t="s">
        <v>216</v>
      </c>
    </row>
    <row r="31" spans="2:4" x14ac:dyDescent="0.3">
      <c r="B31" s="47"/>
    </row>
    <row r="32" spans="2:4" x14ac:dyDescent="0.3">
      <c r="B32" s="47"/>
    </row>
    <row r="34" spans="2:2" x14ac:dyDescent="0.3">
      <c r="B34" s="47"/>
    </row>
    <row r="35" spans="2:2" x14ac:dyDescent="0.3">
      <c r="B35" s="43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7A5D7-08D1-49E7-BBF5-10BA0253382C}">
  <sheetPr codeName="Taul11"/>
  <dimension ref="B2:I28"/>
  <sheetViews>
    <sheetView workbookViewId="0">
      <selection activeCell="C13" sqref="C13"/>
    </sheetView>
  </sheetViews>
  <sheetFormatPr defaultRowHeight="14.4" x14ac:dyDescent="0.3"/>
  <cols>
    <col min="1" max="1" width="8.88671875" style="44"/>
    <col min="2" max="2" width="38.33203125" style="44" customWidth="1"/>
    <col min="3" max="5" width="11.6640625" style="44" customWidth="1"/>
    <col min="6" max="6" width="11.6640625" style="1" customWidth="1"/>
    <col min="7" max="16384" width="8.88671875" style="44"/>
  </cols>
  <sheetData>
    <row r="2" spans="2:9" x14ac:dyDescent="0.3">
      <c r="B2" s="45" t="s">
        <v>217</v>
      </c>
    </row>
    <row r="3" spans="2:9" ht="14.4" customHeight="1" x14ac:dyDescent="0.3"/>
    <row r="4" spans="2:9" ht="14.4" customHeight="1" x14ac:dyDescent="0.3">
      <c r="B4" s="170" t="s">
        <v>20</v>
      </c>
      <c r="C4" s="166" t="s">
        <v>19</v>
      </c>
      <c r="D4" s="166" t="s">
        <v>18</v>
      </c>
      <c r="E4" s="166" t="s">
        <v>17</v>
      </c>
      <c r="F4" s="166" t="s">
        <v>16</v>
      </c>
    </row>
    <row r="5" spans="2:9" ht="14.4" customHeight="1" x14ac:dyDescent="0.3">
      <c r="B5" s="16" t="s">
        <v>14</v>
      </c>
      <c r="C5" s="173">
        <v>8477</v>
      </c>
      <c r="D5" s="173">
        <v>5909</v>
      </c>
      <c r="E5" s="173">
        <v>878</v>
      </c>
      <c r="F5" s="173">
        <v>876</v>
      </c>
    </row>
    <row r="6" spans="2:9" ht="14.4" customHeight="1" x14ac:dyDescent="0.3">
      <c r="B6" s="16" t="s">
        <v>11</v>
      </c>
      <c r="C6" s="173">
        <v>6310</v>
      </c>
      <c r="D6" s="173">
        <v>5048</v>
      </c>
      <c r="E6" s="173">
        <v>899</v>
      </c>
      <c r="F6" s="173">
        <v>880</v>
      </c>
    </row>
    <row r="7" spans="2:9" ht="14.4" customHeight="1" x14ac:dyDescent="0.3">
      <c r="B7" s="16" t="s">
        <v>8</v>
      </c>
      <c r="C7" s="173">
        <v>1681</v>
      </c>
      <c r="D7" s="173">
        <v>1341</v>
      </c>
      <c r="E7" s="173">
        <v>654</v>
      </c>
      <c r="F7" s="173">
        <v>613</v>
      </c>
    </row>
    <row r="8" spans="2:9" ht="14.4" customHeight="1" x14ac:dyDescent="0.3">
      <c r="B8" s="174" t="s">
        <v>15</v>
      </c>
      <c r="C8" s="166">
        <v>16468</v>
      </c>
      <c r="D8" s="166">
        <f>SUM(D5:D7)</f>
        <v>12298</v>
      </c>
      <c r="E8" s="166">
        <v>2431</v>
      </c>
      <c r="F8" s="166">
        <f>SUM(F5:F7)</f>
        <v>2369</v>
      </c>
    </row>
    <row r="9" spans="2:9" ht="14.4" customHeight="1" x14ac:dyDescent="0.3">
      <c r="B9" s="15" t="s">
        <v>174</v>
      </c>
      <c r="C9" s="175"/>
      <c r="D9" s="176">
        <v>9808</v>
      </c>
      <c r="E9" s="176"/>
      <c r="F9" s="176">
        <v>2259</v>
      </c>
    </row>
    <row r="13" spans="2:9" x14ac:dyDescent="0.3">
      <c r="H13" s="16"/>
      <c r="I13" s="16"/>
    </row>
    <row r="14" spans="2:9" x14ac:dyDescent="0.3">
      <c r="H14" s="16"/>
      <c r="I14" s="16"/>
    </row>
    <row r="15" spans="2:9" x14ac:dyDescent="0.3">
      <c r="H15" s="16"/>
      <c r="I15" s="16"/>
    </row>
    <row r="16" spans="2:9" x14ac:dyDescent="0.3">
      <c r="H16" s="16"/>
      <c r="I16" s="16"/>
    </row>
    <row r="17" spans="8:9" x14ac:dyDescent="0.3">
      <c r="H17" s="16"/>
      <c r="I17" s="16"/>
    </row>
    <row r="18" spans="8:9" x14ac:dyDescent="0.3">
      <c r="H18" s="16"/>
      <c r="I18" s="16"/>
    </row>
    <row r="19" spans="8:9" x14ac:dyDescent="0.3">
      <c r="H19" s="16"/>
      <c r="I19" s="16"/>
    </row>
    <row r="20" spans="8:9" x14ac:dyDescent="0.3">
      <c r="H20" s="16"/>
      <c r="I20" s="16"/>
    </row>
    <row r="21" spans="8:9" x14ac:dyDescent="0.3">
      <c r="H21" s="16"/>
      <c r="I21" s="16"/>
    </row>
    <row r="22" spans="8:9" x14ac:dyDescent="0.3">
      <c r="H22" s="16"/>
      <c r="I22" s="16"/>
    </row>
    <row r="23" spans="8:9" x14ac:dyDescent="0.3">
      <c r="H23" s="16"/>
      <c r="I23" s="16"/>
    </row>
    <row r="24" spans="8:9" x14ac:dyDescent="0.3">
      <c r="H24" s="16"/>
      <c r="I24" s="16"/>
    </row>
    <row r="25" spans="8:9" x14ac:dyDescent="0.3">
      <c r="H25" s="16"/>
      <c r="I25" s="16"/>
    </row>
    <row r="26" spans="8:9" x14ac:dyDescent="0.3">
      <c r="H26" s="16"/>
      <c r="I26" s="16"/>
    </row>
    <row r="27" spans="8:9" x14ac:dyDescent="0.3">
      <c r="H27" s="16"/>
      <c r="I27" s="16"/>
    </row>
    <row r="28" spans="8:9" x14ac:dyDescent="0.3">
      <c r="H28" s="16"/>
      <c r="I28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38</vt:i4>
      </vt:variant>
      <vt:variant>
        <vt:lpstr>Nimetyt alueet</vt:lpstr>
      </vt:variant>
      <vt:variant>
        <vt:i4>2</vt:i4>
      </vt:variant>
    </vt:vector>
  </HeadingPairs>
  <TitlesOfParts>
    <vt:vector size="40" baseType="lpstr">
      <vt:lpstr>1 Taiken tuki 2019-2023</vt:lpstr>
      <vt:lpstr>2 Tuki 2019-2023 saajaryhmä </vt:lpstr>
      <vt:lpstr>3 Muu taiteen edistäminen</vt:lpstr>
      <vt:lpstr>4 Hakemukset 2019-2023</vt:lpstr>
      <vt:lpstr>5 Hakija ja saajat 2019-2023</vt:lpstr>
      <vt:lpstr>6 Hakijat ryhmittäin 2019-2023</vt:lpstr>
      <vt:lpstr>7 Taiken tukimuodot 2023</vt:lpstr>
      <vt:lpstr>8 Tukimuodoittain 2023, € ja %</vt:lpstr>
      <vt:lpstr>9 Hakijat tukimuototyypeittäin</vt:lpstr>
      <vt:lpstr>10 Hakijat tukimuodoittain</vt:lpstr>
      <vt:lpstr>11 Hakijat tukimuodot 2019-2023</vt:lpstr>
      <vt:lpstr>12 Kansainväliseen toimintaan</vt:lpstr>
      <vt:lpstr>13 Taiteenaloittain, € ja %</vt:lpstr>
      <vt:lpstr>14 Taiteenaloittain 2019-2023</vt:lpstr>
      <vt:lpstr>15 Hakijat taiteenaloittain</vt:lpstr>
      <vt:lpstr>16 Saajat taiteenaloittain, %</vt:lpstr>
      <vt:lpstr>17 Taiteilija-apurahan saajat</vt:lpstr>
      <vt:lpstr>18 Taiteilija-apurahat, €</vt:lpstr>
      <vt:lpstr>19 Tait.ala ja saajaryhmä, €</vt:lpstr>
      <vt:lpstr>20 Apurahat tait.al. 19-23</vt:lpstr>
      <vt:lpstr>21 Avustukset tait.al. 19-23</vt:lpstr>
      <vt:lpstr>22 Hakijat ja saajat taiteenalo</vt:lpstr>
      <vt:lpstr>23 Maakunnittain, €</vt:lpstr>
      <vt:lpstr>24 Maakunnittain, %</vt:lpstr>
      <vt:lpstr>25 Hakijat ja saajat maakunnitt</vt:lpstr>
      <vt:lpstr>26 Maakunnittain 2019-2023</vt:lpstr>
      <vt:lpstr>27 Pk-seudun osuus hakijoista %</vt:lpstr>
      <vt:lpstr>28 Pk-seudun osuus 2019-2023</vt:lpstr>
      <vt:lpstr>29 Henkilöhakijoiden kieli, %</vt:lpstr>
      <vt:lpstr>30 Ruotsinkielisten osuus, %</vt:lpstr>
      <vt:lpstr>31 Vieraskielisten osuus, %</vt:lpstr>
      <vt:lpstr>32 Alle 35v osuus taiteenaloit</vt:lpstr>
      <vt:lpstr>33 Alle 35v 2019-2023</vt:lpstr>
      <vt:lpstr>34 Yli 55v osuus taiteenaloitta</vt:lpstr>
      <vt:lpstr>35 Yli 55v 2019-2023</vt:lpstr>
      <vt:lpstr>36 Naisten osuus taiteenaloitta</vt:lpstr>
      <vt:lpstr>37 Naisten osuus 2019-2023</vt:lpstr>
      <vt:lpstr>38 Taiteilijaeläkkeet</vt:lpstr>
      <vt:lpstr>'36 Naisten osuus taiteenaloitta'!_Suodatintietokanta</vt:lpstr>
      <vt:lpstr>'38 Taiteilijaeläkkeet'!_Toc84939365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Heinonen Pilvikki (Taike)</dc:creator>
  <cp:lastModifiedBy>Heinonen Pilvikki (Taike)</cp:lastModifiedBy>
  <cp:lastPrinted>2024-08-08T11:56:16Z</cp:lastPrinted>
  <dcterms:created xsi:type="dcterms:W3CDTF">2024-02-08T10:31:16Z</dcterms:created>
  <dcterms:modified xsi:type="dcterms:W3CDTF">2024-08-15T07:17:42Z</dcterms:modified>
</cp:coreProperties>
</file>